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预算执行封面" sheetId="1" r:id="rId2"/>
    <sheet name="编制单位封面" sheetId="2" r:id="rId3"/>
    <sheet name="编报说明" sheetId="3" r:id="rId4"/>
    <sheet name="总表" sheetId="4" r:id="rId5"/>
    <sheet name="企业职工基本养老保险基金收支预算执行" sheetId="5" r:id="rId6"/>
    <sheet name="城乡居民养老保险基金收支预算执行" sheetId="6" r:id="rId7"/>
    <sheet name="机关事业单位基本养老保险基金预算执行" sheetId="7" r:id="rId8"/>
    <sheet name="职工基本医疗保险基金收支预算执行" sheetId="8" r:id="rId9"/>
    <sheet name="城乡居民基本医疗保险基金预算执行" sheetId="9" r:id="rId10"/>
    <sheet name="工伤保险基金预算执行" sheetId="10" r:id="rId11"/>
    <sheet name="失业保险基金预算执行" sheetId="11" r:id="rId12"/>
    <sheet name="基本养老基础资料表" sheetId="12" r:id="rId13"/>
    <sheet name="医疗保险基础资料表" sheetId="13" r:id="rId14"/>
    <sheet name="失业工伤保险基础资料表" sheetId="14" r:id="rId15"/>
  </sheets>
  <definedNames>
    <definedName name="_xlnm.Print_Titles" localSheetId="6">'机关事业单位基本养老保险基金预算执行'!A$1:XFD$2</definedName>
    <definedName name="_xlnm.Print_Titles" localSheetId="11">'基本养老基础资料表'!A$1:XFD$3</definedName>
    <definedName name="_xlnm.Print_Titles" localSheetId="12">'医疗保险基础资料表'!A$1:XFD$3</definedName>
  </definedNames>
  <calcPr calcId="125725" iterateDelta="0.001"/>
  <oleSize ref="A1"/>
</workbook>
</file>

<file path=xl/sharedStrings.xml><?xml version="1.0" encoding="utf-8"?>
<sst xmlns="http://schemas.openxmlformats.org/spreadsheetml/2006/main" count="253">
  <si>
    <t>2020年1季度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</si>
  <si>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</si>
  <si>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</si>
  <si>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</si>
  <si>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</si>
  <si>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</si>
  <si>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</si>
  <si>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</si>
  <si>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</si>
  <si>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</si>
  <si>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</si>
  <si>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</si>
  <si>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</si>
  <si>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</si>
  <si>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</si>
  <si>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</si>
  <si>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</si>
  <si>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</si>
  <si>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</si>
  <si>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</si>
  <si>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</si>
  <si>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</si>
  <si>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</si>
  <si>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</si>
  <si>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</si>
  <si>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</si>
  <si>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</si>
  <si>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</si>
  <si>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</si>
  <si>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</si>
  <si>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</si>
  <si>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</si>
  <si>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</si>
  <si>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</si>
  <si>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</si>
  <si>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</si>
  <si>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</si>
  <si>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</si>
  <si>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</si>
  <si>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</si>
  <si>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</si>
  <si>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</si>
  <si>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</si>
  <si>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</si>
  <si>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</si>
  <si>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</si>
  <si>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</si>
  <si>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</si>
  <si>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秦皇岛市本级</t>
  </si>
  <si>
    <t>单位：元</t>
  </si>
  <si>
    <t>项         目</t>
  </si>
  <si>
    <t>2020年预算数</t>
  </si>
  <si>
    <t>2020年调整后预算数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</si>
  <si>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</si>
  <si>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</si>
  <si>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</si>
  <si>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</si>
  <si>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</si>
  <si>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</si>
  <si>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</si>
  <si>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</si>
  <si>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</si>
  <si>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</si>
  <si>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</si>
  <si>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</si>
  <si>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</si>
  <si>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</si>
  <si>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</si>
  <si>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</si>
  <si>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</si>
  <si>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</si>
  <si>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</si>
  <si>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</si>
  <si>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</si>
  <si>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</si>
  <si>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</si>
  <si>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</si>
  <si>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</si>
  <si>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</si>
  <si>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	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</si>
  <si>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</si>
  <si>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</si>
  <si>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</si>
  <si>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</si>
  <si>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</si>
  <si>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</si>
  <si>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</si>
  <si>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</si>
  <si>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</si>
  <si>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</si>
  <si>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</si>
  <si>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</si>
  <si>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</si>
  <si>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</si>
  <si>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</si>
  <si>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</si>
  <si>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</si>
  <si>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</si>
  <si>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</si>
  <si>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</si>
  <si>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</si>
  <si>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</si>
  <si>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</si>
  <si>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</si>
  <si>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</si>
  <si>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</si>
  <si>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</si>
  <si>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</si>
  <si>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</si>
  <si>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</si>
  <si>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</si>
  <si>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</si>
  <si>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</si>
  <si>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</si>
  <si>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</si>
  <si>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</si>
  <si>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</si>
  <si>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</si>
  <si>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</si>
  <si>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</si>
  <si>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</si>
  <si>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</si>
  <si>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</si>
  <si>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</si>
  <si>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</si>
  <si>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</si>
  <si>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</si>
  <si>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</si>
  <si>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</si>
  <si>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</si>
  <si>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</si>
  <si>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</si>
  <si>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</si>
  <si>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</si>
  <si>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</si>
  <si>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</si>
  <si>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</si>
  <si>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</si>
  <si>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</si>
  <si>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</si>
  <si>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</si>
  <si>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</si>
  <si>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</si>
  <si>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</si>
  <si>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</si>
  <si>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</si>
  <si>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</si>
  <si>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</si>
  <si>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</si>
  <si>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</si>
  <si>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</si>
  <si>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</si>
  <si>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</si>
  <si>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</si>
  <si>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</si>
  <si>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</si>
  <si>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</si>
  <si>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</si>
  <si>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</si>
  <si>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</si>
  <si>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</si>
  <si>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</si>
  <si>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</si>
  <si>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</si>
  <si>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</si>
  <si>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</si>
  <si>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</si>
  <si>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</si>
  <si>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</si>
  <si>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</si>
  <si>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</si>
  <si>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</si>
  <si>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</si>
  <si>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</si>
  <si>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</si>
  <si>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</si>
  <si>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</si>
  <si>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</si>
  <si>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</si>
  <si>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</si>
  <si>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</si>
  <si>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</si>
  <si>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</si>
  <si>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</si>
  <si>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</si>
  <si>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</si>
  <si>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</si>
  <si>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</si>
  <si>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</si>
  <si>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</si>
  <si>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</si>
  <si>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</si>
  <si>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</si>
  <si>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</si>
  <si>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</si>
  <si>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</si>
  <si>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</si>
  <si>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</si>
  <si>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</si>
  <si>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</si>
  <si>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</si>
  <si>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</si>
  <si>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</si>
  <si>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</si>
  <si>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</si>
  <si>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</si>
  <si>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</si>
  <si>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</si>
  <si>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</si>
  <si>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</si>
  <si>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</si>
  <si>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</si>
  <si>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</si>
  <si>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</si>
  <si>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</si>
  <si>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</si>
  <si>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</si>
  <si>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</si>
  <si>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</si>
  <si>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</si>
  <si>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</si>
  <si>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</si>
  <si>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</si>
  <si>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</si>
  <si>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</si>
  <si>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</si>
  <si>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</si>
  <si>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</si>
  <si>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</si>
  <si>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</si>
  <si>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</si>
  <si>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</si>
  <si>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</si>
  <si>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</si>
  <si>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</si>
  <si>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</si>
  <si>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</si>
  <si>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</si>
  <si>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</si>
  <si>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</si>
  <si>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</si>
  <si>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</si>
  <si>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</si>
  <si>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(六)全年领取失业保险金人数(平均数）</t>
  </si>
  <si>
    <t xml:space="preserve">   (七)代缴医疗保险人月数</t>
  </si>
  <si>
    <t>人月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</si>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</sst>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0.00%;-0.00%;;"/>
    <numFmt numFmtId="178" formatCode="0%;-0%;;"/>
    <numFmt numFmtId="179" formatCode="#,##0.00_ ;-#,##0.00"/>
    <numFmt numFmtId="180" formatCode="0.00%;-0.00%"/>
    <numFmt numFmtId="181" formatCode="#,##0_ ;-#,##0;;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黑体"/>
      <charset val="1"/>
      <color indexed="8"/>
      <sz val="27"/>
    </font>
    <font>
      <name val="黑体"/>
      <charset val="1"/>
      <color/>
      <sz val="27"/>
    </font>
    <font>
      <name val="宋体"/>
      <charset val="1"/>
      <color indexed="8"/>
      <sz val="11"/>
    </font>
    <font>
      <name val="宋体"/>
      <charset val="1"/>
      <color/>
      <sz val="11"/>
    </font>
    <font>
      <name val="黑体"/>
      <charset val="1"/>
      <color indexed="8"/>
      <sz val="29"/>
    </font>
    <font>
      <name val="黑体"/>
      <charset val="1"/>
      <color/>
      <sz val="10"/>
    </font>
    <font>
      <name val="宋体"/>
      <charset val="1"/>
      <b/>
      <color indexed="8"/>
      <sz val="20"/>
    </font>
    <font>
      <name val="宋体"/>
      <charset val="1"/>
      <b/>
      <color indexed="8"/>
      <sz val="36"/>
    </font>
    <font>
      <name val="宋体"/>
      <charset val="1"/>
      <color indexed="8"/>
      <sz val="24"/>
    </font>
    <font>
      <name val="黑体"/>
      <charset val="1"/>
      <color/>
      <sz val="29"/>
    </font>
    <font>
      <name val="黑体"/>
      <charset val="1"/>
      <color indexed="8"/>
      <sz val="14"/>
    </font>
    <font>
      <name val="黑体"/>
      <charset val="1"/>
      <color/>
      <sz val="14"/>
    </font>
    <font>
      <name val="宋体"/>
      <charset val="1"/>
      <color indexed="8"/>
      <sz val="12"/>
    </font>
    <font>
      <name val="宋体"/>
      <charset val="1"/>
      <color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宋体"/>
      <charset val="1"/>
      <color indexed="8"/>
      <sz val="10"/>
    </font>
  </fonts>
  <fills count="236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51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10" fillId="32" borderId="31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6" borderId="35" xfId="0"/>
    <xf numFmtId="49" fontId="9" fillId="37" borderId="36" xfId="0">
      <alignment horizontal="left" vertical="center" wrapText="1"/>
    </xf>
    <xf numFmtId="0" fontId="9" fillId="38" borderId="37" xfId="0"/>
    <xf numFmtId="0" fontId="9" fillId="39" borderId="38" xfId="0">
      <alignment horizontal="left"/>
    </xf>
    <xf numFmtId="0" fontId="9" fillId="40" borderId="39" xfId="0"/>
    <xf numFmtId="49" fontId="5" fillId="41" borderId="40" xfId="0">
      <alignment horizontal="left" vertical="center" wrapText="1"/>
    </xf>
    <xf numFmtId="0" fontId="5" fillId="42" borderId="41" xfId="0"/>
    <xf numFmtId="0" fontId="5" fillId="43" borderId="42" xfId="0"/>
    <xf numFmtId="0" fontId="10" fillId="44" borderId="43" xfId="0">
      <alignment horizontal="right"/>
    </xf>
    <xf numFmtId="0" fontId="10" fillId="45" borderId="44" xfId="0">
      <alignment horizontal="left"/>
    </xf>
    <xf numFmtId="49" fontId="9" fillId="46" borderId="45" xfId="0">
      <alignment horizontal="left"/>
    </xf>
    <xf numFmtId="49" fontId="5" fillId="47" borderId="46" xfId="0">
      <alignment horizontal="left" vertical="center" wrapText="1"/>
    </xf>
    <xf numFmtId="0" fontId="9" fillId="48" borderId="47" xfId="0">
      <alignment horizontal="left"/>
    </xf>
    <xf numFmtId="0" fontId="10" fillId="49" borderId="48" xfId="0">
      <alignment horizontal="left"/>
    </xf>
    <xf numFmtId="0" fontId="10" fillId="50" borderId="49" xfId="0"/>
    <xf numFmtId="0" fontId="9" fillId="51" borderId="50" xfId="0">
      <alignment horizontal="left"/>
    </xf>
    <xf numFmtId="49" fontId="9" fillId="52" borderId="51" xfId="0">
      <alignment horizontal="left" vertical="center" wrapText="1"/>
    </xf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15" fillId="61" borderId="60" xfId="0"/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90" borderId="89" xfId="0">
      <alignment horizontal="right" vertical="center"/>
    </xf>
    <xf numFmtId="177" fontId="19" fillId="91" borderId="90" xfId="0">
      <alignment horizontal="right" vertical="center"/>
    </xf>
    <xf numFmtId="0" fontId="5" fillId="92" borderId="91" xfId="0"/>
    <xf numFmtId="178" fontId="19" fillId="93" borderId="92" xfId="0">
      <alignment horizontal="right" vertical="center"/>
    </xf>
    <xf numFmtId="176" fontId="19" fillId="94" borderId="93" xfId="0">
      <alignment horizontal="right" vertical="center"/>
    </xf>
    <xf numFmtId="49" fontId="19" fillId="95" borderId="94" xfId="0">
      <alignment vertical="center"/>
    </xf>
    <xf numFmtId="0" fontId="19" fillId="96" borderId="95" xfId="0"/>
    <xf numFmtId="176" fontId="19" fillId="97" borderId="96" xfId="0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101" borderId="100" xfId="0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1" fillId="106" borderId="105" xfId="0">
      <alignment horizontal="right"/>
    </xf>
    <xf numFmtId="49" fontId="9" fillId="107" borderId="106" xfId="0"/>
    <xf numFmtId="49" fontId="6" fillId="108" borderId="107" xfId="0">
      <alignment vertical="center"/>
    </xf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0" fontId="19" fillId="115" borderId="114" xfId="0"/>
    <xf numFmtId="176" fontId="19" fillId="116" borderId="115" xfId="0">
      <alignment horizontal="right" vertical="center"/>
    </xf>
    <xf numFmtId="177" fontId="19" fillId="117" borderId="116" xfId="0">
      <alignment horizontal="right" vertical="center"/>
    </xf>
    <xf numFmtId="176" fontId="19" fillId="118" borderId="117" xfId="0">
      <alignment horizontal="right" vertical="center"/>
    </xf>
    <xf numFmtId="49" fontId="19" fillId="119" borderId="118" xfId="0">
      <alignment vertical="center" wrapText="1"/>
    </xf>
    <xf numFmtId="0" fontId="19" fillId="120" borderId="119" xfId="0">
      <alignment vertical="center"/>
    </xf>
    <xf numFmtId="0" fontId="19" fillId="121" borderId="120" xfId="0"/>
    <xf numFmtId="0" fontId="22" fillId="122" borderId="121" xfId="0"/>
    <xf numFmtId="0" fontId="19" fillId="123" borderId="122" xfId="0">
      <alignment horizontal="right" vertical="center"/>
    </xf>
    <xf numFmtId="176" fontId="19" fillId="124" borderId="123" xfId="0">
      <alignment horizontal="right" vertical="center"/>
    </xf>
    <xf numFmtId="0" fontId="22" fillId="125" borderId="124" xfId="0"/>
    <xf numFmtId="0" fontId="16" fillId="126" borderId="125" xfId="0">
      <alignment horizontal="center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7" borderId="136" xfId="0">
      <alignment horizontal="center" vertical="center" wrapText="1"/>
    </xf>
    <xf numFmtId="0" fontId="19" fillId="138" borderId="137" xfId="0">
      <alignment vertical="center"/>
    </xf>
    <xf numFmtId="0" fontId="20" fillId="139" borderId="138" xfId="0"/>
    <xf numFmtId="0" fontId="19" fillId="140" borderId="139" xfId="0">
      <alignment vertical="center"/>
    </xf>
    <xf numFmtId="0" fontId="20" fillId="141" borderId="140" xfId="0"/>
    <xf numFmtId="0" fontId="24" fillId="142" borderId="141" xfId="0">
      <alignment horizontal="right" vertical="center"/>
    </xf>
    <xf numFmtId="49" fontId="20" fillId="143" borderId="142" xfId="0"/>
    <xf numFmtId="49" fontId="19" fillId="144" borderId="143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2" borderId="151" xfId="0">
      <alignment horizontal="center" vertical="center" wrapText="1"/>
    </xf>
    <xf numFmtId="49" fontId="19" fillId="153" borderId="152" xfId="0"/>
    <xf numFmtId="0" fontId="19" fillId="154" borderId="153" xfId="0">
      <alignment horizontal="right" vertical="center"/>
    </xf>
    <xf numFmtId="179" fontId="19" fillId="155" borderId="154" xfId="0">
      <alignment horizontal="right" vertical="center"/>
    </xf>
    <xf numFmtId="178" fontId="19" fillId="156" borderId="155" xfId="0">
      <alignment horizontal="right" vertical="center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159" borderId="158" xfId="0">
      <alignment horizontal="center" vertical="center"/>
    </xf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80" fontId="19" fillId="162" borderId="161" xfId="0">
      <alignment horizontal="right" vertical="center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0" fontId="9" fillId="174" borderId="173" xfId="0">
      <alignment horizontal="center" vertical="center"/>
    </xf>
    <xf numFmtId="181" fontId="9" fillId="175" borderId="174" xfId="0">
      <alignment horizontal="right" vertical="center"/>
    </xf>
    <xf numFmtId="177" fontId="9" fillId="176" borderId="175" xfId="0">
      <alignment horizontal="right" vertical="center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179" borderId="178" xfId="0">
      <alignment horizontal="right" vertical="center"/>
    </xf>
    <xf numFmtId="0" fontId="9" fillId="180" borderId="179" xfId="0">
      <alignment vertical="center" wrapText="1"/>
    </xf>
    <xf numFmtId="176" fontId="9" fillId="181" borderId="180" xfId="0">
      <alignment horizontal="right" vertical="center"/>
    </xf>
    <xf numFmtId="176" fontId="9" fillId="182" borderId="181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186" borderId="185" xfId="0">
      <alignment horizontal="right" vertical="center"/>
    </xf>
    <xf numFmtId="181" fontId="9" fillId="187" borderId="186" xfId="0">
      <alignment horizontal="right" vertical="center"/>
    </xf>
    <xf numFmtId="177" fontId="9" fillId="188" borderId="187" xfId="0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0" fontId="9" fillId="193" borderId="192" xfId="0">
      <alignment horizontal="left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197" borderId="196" xfId="0">
      <alignment horizontal="right" vertical="center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0" borderId="199" xfId="0">
      <alignment horizontal="right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176" fontId="19" fillId="212" borderId="211" xfId="0">
      <alignment horizontal="right" vertical="center"/>
    </xf>
    <xf numFmtId="49" fontId="19" fillId="213" borderId="212" xfId="0">
      <alignment horizontal="center" vertical="center"/>
    </xf>
    <xf numFmtId="176" fontId="19" fillId="214" borderId="213" xfId="0">
      <alignment horizontal="right" vertical="center"/>
    </xf>
    <xf numFmtId="176" fontId="19" fillId="215" borderId="214" xfId="0">
      <alignment horizontal="right" vertical="center"/>
    </xf>
    <xf numFmtId="0" fontId="19" fillId="216" borderId="215" xfId="0">
      <alignment vertical="center" wrapText="1"/>
    </xf>
    <xf numFmtId="176" fontId="25" fillId="217" borderId="216" xfId="0">
      <alignment horizontal="right" vertical="center"/>
    </xf>
    <xf numFmtId="49" fontId="19" fillId="218" borderId="217" xfId="0">
      <alignment horizontal="center" vertical="center"/>
    </xf>
    <xf numFmtId="176" fontId="19" fillId="219" borderId="218" xfId="0">
      <alignment horizontal="right" vertical="center"/>
    </xf>
    <xf numFmtId="176" fontId="19" fillId="220" borderId="219" xfId="0">
      <alignment horizontal="right" vertical="center"/>
    </xf>
    <xf numFmtId="0" fontId="19" fillId="221" borderId="220" xfId="0">
      <alignment vertical="center" wrapText="1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176" fontId="19" fillId="226" borderId="225" xfId="0">
      <alignment horizontal="right" vertical="center"/>
    </xf>
    <xf numFmtId="177" fontId="19" fillId="227" borderId="226" xfId="0">
      <alignment horizontal="right" vertical="center"/>
    </xf>
    <xf numFmtId="0" fontId="19" fillId="228" borderId="227" xfId="0">
      <alignment vertical="center"/>
    </xf>
    <xf numFmtId="0" fontId="19" fillId="229" borderId="228" xfId="0">
      <alignment vertical="center"/>
    </xf>
    <xf numFmtId="49" fontId="19" fillId="230" borderId="229" xfId="0">
      <alignment vertical="center" wrapText="1"/>
    </xf>
    <xf numFmtId="181" fontId="19" fillId="231" borderId="230" xfId="0">
      <alignment horizontal="right" vertical="center"/>
    </xf>
    <xf numFmtId="181" fontId="19" fillId="232" borderId="231" xfId="0">
      <alignment horizontal="right" vertical="center"/>
    </xf>
    <xf numFmtId="0" fontId="19" fillId="233" borderId="232" xfId="0">
      <alignment horizontal="left" vertical="center" wrapText="1"/>
    </xf>
    <xf numFmtId="0" fontId="19" fillId="234" borderId="233" xfId="0">
      <alignment wrapText="1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49" fontId="7" fillId="25" borderId="24" xfId="0">
      <alignment horizontal="right" vertical="center" wrapText="1"/>
    </xf>
    <xf numFmtId="0" fontId="7" fillId="26" borderId="25" xfId="0">
      <alignment horizontal="right" vertical="center"/>
    </xf>
    <xf numFmtId="49" fontId="7" fillId="27" borderId="26" xfId="0">
      <alignment horizontal="right" vertical="center"/>
    </xf>
    <xf numFmtId="0" fontId="7" fillId="26" borderId="25" xfId="0">
      <alignment horizontal="righ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7" fillId="28" borderId="27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8" fillId="29" borderId="28" xfId="0">
      <alignment horizontal="left" vertical="center"/>
    </xf>
    <xf numFmtId="0" fontId="5" fillId="30" borderId="29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3" borderId="32" xfId="0">
      <alignment horizontal="right"/>
    </xf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10" fillId="32" borderId="31" xfId="0"/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49" fontId="9" fillId="37" borderId="36" xfId="0">
      <alignment horizontal="left" vertical="center" wrapText="1"/>
    </xf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9" fillId="31" borderId="30" xfId="0"/>
    <xf numFmtId="0" fontId="9" fillId="33" borderId="32" xfId="0">
      <alignment horizontal="right"/>
    </xf>
    <xf numFmtId="49" fontId="9" fillId="34" borderId="33" xfId="0">
      <alignment horizontal="left"/>
    </xf>
    <xf numFmtId="0" fontId="9" fillId="35" borderId="34" xfId="0">
      <alignment horizontal="left"/>
    </xf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9" fillId="38" borderId="37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6" borderId="35" xfId="0"/>
    <xf numFmtId="0" fontId="9" fillId="36" borderId="35" xfId="0"/>
    <xf numFmtId="0" fontId="9" fillId="31" borderId="30" xfId="0"/>
    <xf numFmtId="0" fontId="9" fillId="31" borderId="30" xfId="0"/>
    <xf numFmtId="0" fontId="9" fillId="31" borderId="30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0" fontId="9" fillId="40" borderId="39" xfId="0"/>
    <xf numFmtId="0" fontId="9" fillId="40" borderId="3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>
      <alignment horizontal="right"/>
    </xf>
    <xf numFmtId="49" fontId="5" fillId="41" borderId="40" xfId="0">
      <alignment horizontal="left" vertical="center" wrapText="1"/>
    </xf>
    <xf numFmtId="0" fontId="5" fillId="42" borderId="4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3" borderId="42" xfId="0"/>
    <xf numFmtId="0" fontId="5" fillId="43" borderId="4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48" borderId="47" xfId="0">
      <alignment horizontal="left"/>
    </xf>
    <xf numFmtId="0" fontId="9" fillId="48" borderId="47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0" fontId="10" fillId="49" borderId="48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3" borderId="32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10" fillId="45" borderId="44" xfId="0">
      <alignment horizontal="left"/>
    </xf>
    <xf numFmtId="49" fontId="9" fillId="46" borderId="45" xfId="0">
      <alignment horizontal="left"/>
    </xf>
    <xf numFmtId="49" fontId="9" fillId="46" borderId="45" xfId="0">
      <alignment horizontal="left"/>
    </xf>
    <xf numFmtId="0" fontId="10" fillId="32" borderId="31" xfId="0"/>
    <xf numFmtId="0" fontId="9" fillId="31" borderId="30" xfId="0"/>
    <xf numFmtId="0" fontId="10" fillId="32" borderId="31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0" fontId="5" fillId="23" borderId="22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0" fontId="9" fillId="51" borderId="50" xfId="0">
      <alignment horizontal="left"/>
    </xf>
    <xf numFmtId="0" fontId="9" fillId="51" borderId="50" xfId="0">
      <alignment horizontal="left"/>
    </xf>
    <xf numFmtId="0" fontId="5" fillId="23" borderId="22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5" fillId="23" borderId="22" xfId="0"/>
    <xf numFmtId="0" fontId="9" fillId="31" borderId="30" xfId="0"/>
    <xf numFmtId="0" fontId="10" fillId="44" borderId="43" xfId="0">
      <alignment horizontal="right"/>
    </xf>
    <xf numFmtId="0" fontId="10" fillId="44" borderId="43" xfId="0">
      <alignment horizontal="right"/>
    </xf>
    <xf numFmtId="0" fontId="10" fillId="44" borderId="43" xfId="0">
      <alignment horizontal="right"/>
    </xf>
    <xf numFmtId="49" fontId="5" fillId="47" borderId="46" xfId="0">
      <alignment horizontal="left" vertical="center" wrapText="1"/>
    </xf>
    <xf numFmtId="49" fontId="5" fillId="47" borderId="46" xfId="0">
      <alignment horizontal="left" vertical="center" wrapText="1"/>
    </xf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52" borderId="51" xfId="0">
      <alignment horizontal="left" vertical="center" wrapText="1"/>
    </xf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10" fillId="44" borderId="43" xfId="0">
      <alignment horizontal="right"/>
    </xf>
    <xf numFmtId="0" fontId="9" fillId="33" borderId="32" xfId="0">
      <alignment horizontal="right"/>
    </xf>
    <xf numFmtId="0" fontId="10" fillId="44" borderId="43" xfId="0">
      <alignment horizontal="right"/>
    </xf>
    <xf numFmtId="49" fontId="9" fillId="37" borderId="36" xfId="0">
      <alignment horizontal="left" vertical="center" wrapText="1"/>
    </xf>
    <xf numFmtId="0" fontId="9" fillId="40" borderId="39" xfId="0"/>
    <xf numFmtId="0" fontId="5" fillId="23" borderId="22" xfId="0"/>
    <xf numFmtId="0" fontId="9" fillId="39" borderId="38" xfId="0">
      <alignment horizontal="left"/>
    </xf>
    <xf numFmtId="0" fontId="9" fillId="39" borderId="38" xfId="0">
      <alignment horizontal="left"/>
    </xf>
    <xf numFmtId="49" fontId="9" fillId="37" borderId="36" xfId="0">
      <alignment horizontal="left" vertical="center" wrapText="1"/>
    </xf>
    <xf numFmtId="0" fontId="9" fillId="51" borderId="50" xfId="0">
      <alignment horizontal="left"/>
    </xf>
    <xf numFmtId="0" fontId="9" fillId="31" borderId="30" xfId="0"/>
    <xf numFmtId="0" fontId="9" fillId="31" borderId="30" xfId="0"/>
    <xf numFmtId="0" fontId="9" fillId="31" borderId="30" xfId="0"/>
    <xf numFmtId="49" fontId="9" fillId="46" borderId="45" xfId="0">
      <alignment horizontal="left"/>
    </xf>
    <xf numFmtId="0" fontId="10" fillId="32" borderId="31" xfId="0"/>
    <xf numFmtId="0" fontId="10" fillId="32" borderId="31" xfId="0"/>
    <xf numFmtId="0" fontId="10" fillId="32" borderId="31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9" fillId="38" borderId="37" xfId="0"/>
    <xf numFmtId="0" fontId="9" fillId="38" borderId="37" xfId="0"/>
    <xf numFmtId="0" fontId="9" fillId="31" borderId="30" xfId="0"/>
    <xf numFmtId="0" fontId="9" fillId="31" borderId="30" xfId="0"/>
    <xf numFmtId="0" fontId="9" fillId="31" borderId="30" xfId="0"/>
    <xf numFmtId="0" fontId="10" fillId="50" borderId="49" xfId="0"/>
    <xf numFmtId="0" fontId="10" fillId="32" borderId="31" xfId="0"/>
    <xf numFmtId="0" fontId="10" fillId="32" borderId="31" xfId="0"/>
    <xf numFmtId="0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2" fillId="55" borderId="54" xfId="0">
      <alignment horizontal="right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2" fillId="57" borderId="56" xfId="0">
      <alignment horizontal="left"/>
    </xf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4" fillId="60" borderId="5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3" fillId="58" borderId="57" xfId="0">
      <alignment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13" fillId="59" borderId="58" xfId="0">
      <alignment horizontal="center" vertical="center"/>
    </xf>
    <xf numFmtId="0" fontId="5" fillId="23" borderId="22" xfId="0"/>
    <xf numFmtId="0" fontId="15" fillId="61" borderId="60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49" fontId="9" fillId="62" borderId="61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53" borderId="52" xfId="0">
      <alignment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9" fillId="63" borderId="62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6" fillId="66" borderId="65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69" borderId="68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71" borderId="70" xfId="0">
      <alignment horizontal="left" vertical="center" wrapText="1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9" fillId="69" borderId="68" xfId="0">
      <alignment horizontal="left" vertical="center"/>
    </xf>
    <xf numFmtId="0" fontId="17" fillId="67" borderId="66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8" fillId="68" borderId="67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19" fillId="71" borderId="70" xfId="0">
      <alignment horizontal="left" vertical="center" wrapText="1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20" fillId="70" borderId="69" xfId="0">
      <alignment horizontal="left" vertical="center"/>
    </xf>
    <xf numFmtId="0" fontId="5" fillId="23" borderId="22" xfId="0"/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4" borderId="73" xfId="0"/>
    <xf numFmtId="49" fontId="19" fillId="73" borderId="72" xfId="0">
      <alignment vertical="center"/>
    </xf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3" borderId="82" xfId="0">
      <alignment horizontal="center"/>
    </xf>
    <xf numFmtId="49" fontId="21" fillId="84" borderId="83" xfId="0">
      <alignment horizontal="center" vertical="center"/>
    </xf>
    <xf numFmtId="0" fontId="21" fillId="85" borderId="84" xfId="0">
      <alignment horizont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235" borderId="89" xfId="0" applyFill="1">
      <alignment horizontal="right" vertical="center"/>
    </xf>
    <xf numFmtId="177" fontId="19" fillId="235" borderId="90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8" fontId="19" fillId="235" borderId="92" xfId="0" applyFill="1">
      <alignment horizontal="right" vertical="center"/>
    </xf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0" fontId="5" fillId="92" borderId="91" xfId="0"/>
    <xf numFmtId="49" fontId="19" fillId="88" borderId="87" xfId="0">
      <alignment vertical="center"/>
    </xf>
    <xf numFmtId="0" fontId="19" fillId="89" borderId="88" xfId="0"/>
    <xf numFmtId="176" fontId="19" fillId="235" borderId="93" xfId="0" applyFill="1">
      <alignment horizontal="right" vertical="center"/>
    </xf>
    <xf numFmtId="0" fontId="19" fillId="87" borderId="86" xfId="0"/>
    <xf numFmtId="49" fontId="19" fillId="95" borderId="94" xfId="0">
      <alignment vertical="center"/>
    </xf>
    <xf numFmtId="0" fontId="19" fillId="96" borderId="95" xfId="0"/>
    <xf numFmtId="176" fontId="19" fillId="235" borderId="96" xfId="0" applyFill="1">
      <alignment horizontal="right" vertical="center"/>
    </xf>
    <xf numFmtId="0" fontId="19" fillId="98" borderId="97" xfId="0"/>
    <xf numFmtId="49" fontId="19" fillId="99" borderId="98" xfId="0">
      <alignment vertical="center"/>
    </xf>
    <xf numFmtId="0" fontId="19" fillId="100" borderId="99" xfId="0"/>
    <xf numFmtId="176" fontId="19" fillId="235" borderId="100" xfId="0" applyFill="1">
      <alignment horizontal="right" vertical="center"/>
    </xf>
    <xf numFmtId="0" fontId="19" fillId="102" borderId="101" xfId="0"/>
    <xf numFmtId="49" fontId="19" fillId="103" borderId="102" xfId="0">
      <alignment vertical="center"/>
    </xf>
    <xf numFmtId="49" fontId="19" fillId="104" borderId="103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76" borderId="75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6" fillId="108" borderId="107" xfId="0">
      <alignment vertical="center"/>
    </xf>
    <xf numFmtId="49" fontId="9" fillId="107" borderId="106" xfId="0"/>
    <xf numFmtId="49" fontId="9" fillId="107" borderId="106" xfId="0"/>
    <xf numFmtId="49" fontId="9" fillId="109" borderId="108" xfId="0">
      <alignment horizontal="left" vertical="center"/>
    </xf>
    <xf numFmtId="0" fontId="6" fillId="110" borderId="109" xfId="0">
      <alignment horizontal="lef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78" borderId="77" xfId="0">
      <alignment horizontal="lef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2" borderId="111" xfId="0">
      <alignment horizontal="center" vertical="center"/>
    </xf>
    <xf numFmtId="49" fontId="21" fillId="113" borderId="112" xfId="0">
      <alignment horizontal="center" vertical="center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49" fontId="21" fillId="114" borderId="113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235" borderId="115" xfId="0" applyFill="1">
      <alignment horizontal="right" vertical="center"/>
    </xf>
    <xf numFmtId="177" fontId="19" fillId="235" borderId="116" xfId="0" applyFill="1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176" fontId="19" fillId="118" borderId="117" xfId="0">
      <alignment horizontal="right" vertical="center"/>
    </xf>
    <xf numFmtId="0" fontId="5" fillId="92" borderId="91" xfId="0"/>
    <xf numFmtId="49" fontId="19" fillId="119" borderId="118" xfId="0">
      <alignment vertical="center" wrapText="1"/>
    </xf>
    <xf numFmtId="0" fontId="19" fillId="115" borderId="114" xfId="0"/>
    <xf numFmtId="176" fontId="19" fillId="118" borderId="117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87" borderId="86" xfId="0"/>
    <xf numFmtId="49" fontId="19" fillId="88" borderId="87" xfId="0">
      <alignment vertical="center"/>
    </xf>
    <xf numFmtId="0" fontId="19" fillId="115" borderId="114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21" borderId="120" xfId="0"/>
    <xf numFmtId="0" fontId="19" fillId="121" borderId="120" xfId="0"/>
    <xf numFmtId="0" fontId="19" fillId="121" borderId="120" xfId="0"/>
    <xf numFmtId="0" fontId="19" fillId="121" borderId="120" xfId="0"/>
    <xf numFmtId="0" fontId="22" fillId="122" borderId="121" xfId="0"/>
    <xf numFmtId="0" fontId="22" fillId="122" borderId="121" xfId="0"/>
    <xf numFmtId="0" fontId="19" fillId="123" borderId="122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4" borderId="73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19" fillId="77" borderId="76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0" borderId="79" xfId="0">
      <alignment horizontal="center" vertical="center"/>
    </xf>
    <xf numFmtId="0" fontId="19" fillId="81" borderId="80" xfId="0">
      <alignment horizontal="center"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76" borderId="75" xfId="0">
      <alignment horizontal="right" vertical="center"/>
    </xf>
    <xf numFmtId="0" fontId="16" fillId="126" borderId="125" xfId="0">
      <alignment horizontal="center" vertical="center"/>
    </xf>
    <xf numFmtId="49" fontId="11" fillId="64" borderId="63" xfId="0">
      <alignment horizontal="right" vertical="center" wrapText="1"/>
    </xf>
    <xf numFmtId="0" fontId="16" fillId="65" borderId="64" xfId="0">
      <alignment horizontal="righ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20" fillId="72" borderId="71" xfId="0"/>
    <xf numFmtId="0" fontId="19" fillId="77" borderId="76" xfId="0">
      <alignment vertical="center"/>
    </xf>
    <xf numFmtId="0" fontId="20" fillId="72" borderId="71" xfId="0"/>
    <xf numFmtId="0" fontId="20" fillId="72" borderId="71" xfId="0"/>
    <xf numFmtId="0" fontId="19" fillId="76" borderId="75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0" fontId="19" fillId="128" borderId="127" xfId="0">
      <alignment vertical="center"/>
    </xf>
    <xf numFmtId="0" fontId="19" fillId="128" borderId="127" xfId="0">
      <alignment vertical="center"/>
    </xf>
    <xf numFmtId="0" fontId="20" fillId="129" borderId="128" xfId="0">
      <alignment vertical="center"/>
    </xf>
    <xf numFmtId="0" fontId="20" fillId="129" borderId="128" xfId="0">
      <alignment vertical="center"/>
    </xf>
    <xf numFmtId="0" fontId="19" fillId="130" borderId="129" xfId="0">
      <alignment horizontal="center" vertical="center"/>
    </xf>
    <xf numFmtId="0" fontId="20" fillId="131" borderId="130" xfId="0">
      <alignment horizontal="center" vertical="center"/>
    </xf>
    <xf numFmtId="0" fontId="20" fillId="129" borderId="128" xfId="0">
      <alignment vertical="center"/>
    </xf>
    <xf numFmtId="0" fontId="20" fillId="132" borderId="131" xfId="0">
      <alignment horizontal="right" vertical="center"/>
    </xf>
    <xf numFmtId="0" fontId="19" fillId="133" borderId="132" xfId="0">
      <alignment horizontal="right" vertical="center"/>
    </xf>
    <xf numFmtId="0" fontId="20" fillId="134" borderId="133" xfId="0"/>
    <xf numFmtId="0" fontId="21" fillId="135" borderId="134" xfId="0">
      <alignment horizontal="center" vertical="center"/>
    </xf>
    <xf numFmtId="0" fontId="23" fillId="136" borderId="135" xfId="0"/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5" borderId="134" xfId="0">
      <alignment horizontal="center" vertical="center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1" fillId="137" borderId="136" xfId="0">
      <alignment horizontal="center" vertical="center" wrapText="1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134" borderId="133" xfId="0"/>
    <xf numFmtId="0" fontId="19" fillId="138" borderId="137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2" fillId="57" borderId="56" xfId="0">
      <alignment horizontal="left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0" fontId="11" fillId="106" borderId="105" xfId="0">
      <alignment horizontal="right"/>
    </xf>
    <xf numFmtId="0" fontId="11" fillId="54" borderId="53" xfId="0">
      <alignment horizontal="right" vertical="center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5" fillId="23" borderId="22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9" fillId="107" borderId="106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72" borderId="71" xfId="0"/>
    <xf numFmtId="49" fontId="19" fillId="79" borderId="78" xfId="0">
      <alignment vertical="center"/>
    </xf>
    <xf numFmtId="49" fontId="19" fillId="79" borderId="78" xfId="0">
      <alignment vertical="center"/>
    </xf>
    <xf numFmtId="49" fontId="19" fillId="153" borderId="152" xfId="0"/>
    <xf numFmtId="49" fontId="19" fillId="153" borderId="152" xfId="0"/>
    <xf numFmtId="49" fontId="19" fillId="80" borderId="79" xfId="0">
      <alignment horizontal="center" vertical="center"/>
    </xf>
    <xf numFmtId="49" fontId="19" fillId="153" borderId="152" xfId="0"/>
    <xf numFmtId="49" fontId="19" fillId="153" borderId="152" xfId="0"/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0" fontId="19" fillId="87" borderId="86" xfId="0"/>
    <xf numFmtId="49" fontId="21" fillId="84" borderId="83" xfId="0">
      <alignment horizontal="center" vertical="center"/>
    </xf>
    <xf numFmtId="0" fontId="21" fillId="111" borderId="110" xfId="0"/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176" fontId="19" fillId="124" borderId="123" xfId="0">
      <alignment horizontal="right" vertical="center"/>
    </xf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87" borderId="86" xfId="0"/>
    <xf numFmtId="49" fontId="19" fillId="88" borderId="87" xfId="0">
      <alignment vertical="center"/>
    </xf>
    <xf numFmtId="0" fontId="19" fillId="89" borderId="88" xfId="0"/>
    <xf numFmtId="0" fontId="19" fillId="102" borderId="101" xfId="0"/>
    <xf numFmtId="0" fontId="19" fillId="120" borderId="119" xfId="0">
      <alignment vertical="center"/>
    </xf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19" fillId="105" borderId="104" xfId="0"/>
    <xf numFmtId="0" fontId="22" fillId="125" borderId="124" xfId="0"/>
    <xf numFmtId="0" fontId="22" fillId="125" borderId="124" xfId="0"/>
    <xf numFmtId="0" fontId="19" fillId="154" borderId="153" xfId="0">
      <alignment horizontal="right" vertical="center"/>
    </xf>
    <xf numFmtId="0" fontId="5" fillId="23" borderId="22" xfId="0"/>
    <xf numFmtId="49" fontId="11" fillId="64" borderId="63" xfId="0">
      <alignment horizontal="right" vertical="center" wrapText="1"/>
    </xf>
    <xf numFmtId="0" fontId="12" fillId="55" borderId="54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34" borderId="133" xfId="0"/>
    <xf numFmtId="49" fontId="21" fillId="150" borderId="149" xfId="0">
      <alignment horizontal="center" vertical="center"/>
    </xf>
    <xf numFmtId="0" fontId="23" fillId="136" borderId="135" xfId="0"/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9" fontId="19" fillId="235" borderId="154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178" fontId="19" fillId="235" borderId="155" xfId="0" applyFill="1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19" fillId="121" borderId="120" xfId="0"/>
    <xf numFmtId="0" fontId="20" fillId="141" borderId="140" xfId="0"/>
    <xf numFmtId="0" fontId="19" fillId="121" borderId="120" xfId="0"/>
    <xf numFmtId="0" fontId="20" fillId="141" borderId="140" xfId="0"/>
    <xf numFmtId="0" fontId="22" fillId="122" borderId="121" xfId="0"/>
    <xf numFmtId="0" fontId="22" fillId="122" borderId="121" xfId="0"/>
    <xf numFmtId="0" fontId="24" fillId="142" borderId="141" xfId="0">
      <alignment horizontal="right" vertical="center"/>
    </xf>
    <xf numFmtId="49" fontId="11" fillId="64" borderId="63" xfId="0">
      <alignment horizontal="right" vertical="center" wrapText="1"/>
    </xf>
    <xf numFmtId="49" fontId="11" fillId="157" borderId="156" xfId="0">
      <alignment horizontal="right" vertical="center"/>
    </xf>
    <xf numFmtId="0" fontId="16" fillId="158" borderId="157" xfId="0">
      <alignment horizontal="right"/>
    </xf>
    <xf numFmtId="0" fontId="11" fillId="54" borderId="53" xfId="0">
      <alignment horizontal="righ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6" fillId="66" borderId="65" xfId="0">
      <alignment horizontal="left" vertical="center"/>
    </xf>
    <xf numFmtId="0" fontId="11" fillId="56" borderId="55" xfId="0">
      <alignment horizontal="left" vertical="center"/>
    </xf>
    <xf numFmtId="0" fontId="11" fillId="56" borderId="55" xfId="0">
      <alignment horizontal="left" vertical="center"/>
    </xf>
    <xf numFmtId="0" fontId="11" fillId="159" borderId="158" xfId="0">
      <alignment horizontal="center" vertical="center"/>
    </xf>
    <xf numFmtId="0" fontId="20" fillId="72" borderId="71" xfId="0"/>
    <xf numFmtId="49" fontId="20" fillId="143" borderId="142" xfId="0"/>
    <xf numFmtId="49" fontId="20" fillId="143" borderId="142" xfId="0"/>
    <xf numFmtId="49" fontId="20" fillId="143" borderId="142" xfId="0"/>
    <xf numFmtId="49" fontId="20" fillId="143" borderId="142" xfId="0"/>
    <xf numFmtId="49" fontId="19" fillId="73" borderId="72" xfId="0">
      <alignment vertical="center"/>
    </xf>
    <xf numFmtId="49" fontId="20" fillId="143" borderId="142" xfId="0"/>
    <xf numFmtId="49" fontId="20" fillId="143" borderId="142" xfId="0"/>
    <xf numFmtId="49" fontId="19" fillId="75" borderId="74" xfId="0">
      <alignment horizontal="right" vertical="center"/>
    </xf>
    <xf numFmtId="0" fontId="19" fillId="76" borderId="75" xfId="0">
      <alignment horizontal="right" vertical="center"/>
    </xf>
    <xf numFmtId="0" fontId="20" fillId="127" borderId="126" xfId="0">
      <alignment vertical="center"/>
    </xf>
    <xf numFmtId="49" fontId="19" fillId="144" borderId="143" xfId="0">
      <alignment vertical="center"/>
    </xf>
    <xf numFmtId="49" fontId="19" fillId="144" borderId="143" xfId="0">
      <alignment vertical="center"/>
    </xf>
    <xf numFmtId="49" fontId="20" fillId="145" borderId="144" xfId="0">
      <alignment vertical="center"/>
    </xf>
    <xf numFmtId="49" fontId="20" fillId="145" borderId="144" xfId="0">
      <alignment vertical="center"/>
    </xf>
    <xf numFmtId="49" fontId="19" fillId="146" borderId="145" xfId="0">
      <alignment horizontal="center" vertical="center"/>
    </xf>
    <xf numFmtId="0" fontId="20" fillId="131" borderId="130" xfId="0">
      <alignment horizontal="center" vertical="center"/>
    </xf>
    <xf numFmtId="49" fontId="20" fillId="145" borderId="144" xfId="0">
      <alignment vertical="center"/>
    </xf>
    <xf numFmtId="49" fontId="20" fillId="147" borderId="146" xfId="0">
      <alignment horizontal="right" vertical="center"/>
    </xf>
    <xf numFmtId="49" fontId="19" fillId="148" borderId="147" xfId="0">
      <alignment horizontal="right" vertical="center"/>
    </xf>
    <xf numFmtId="0" fontId="20" fillId="149" borderId="148" xfId="0">
      <alignment horizontal="center"/>
    </xf>
    <xf numFmtId="49" fontId="21" fillId="150" borderId="149" xfId="0">
      <alignment horizontal="center" vertical="center"/>
    </xf>
    <xf numFmtId="0" fontId="23" fillId="151" borderId="150" xfId="0">
      <alignment horizont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0" borderId="149" xfId="0">
      <alignment horizontal="center" vertical="center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49" fontId="21" fillId="152" borderId="151" xfId="0">
      <alignment horizontal="center" vertical="center" wrapText="1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160" borderId="159" xfId="0">
      <alignment horizontal="left" vertical="center" wrapText="1"/>
    </xf>
    <xf numFmtId="0" fontId="20" fillId="161" borderId="160" xfId="0">
      <alignment horizontal="left" vertical="center" wrapText="1"/>
    </xf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176" fontId="19" fillId="118" borderId="117" xfId="0">
      <alignment horizontal="right" vertical="center"/>
    </xf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134" borderId="133" xfId="0"/>
    <xf numFmtId="49" fontId="19" fillId="99" borderId="98" xfId="0">
      <alignment vertical="center"/>
    </xf>
    <xf numFmtId="0" fontId="20" fillId="139" borderId="138" xfId="0"/>
    <xf numFmtId="0" fontId="20" fillId="72" borderId="71" xfId="0"/>
    <xf numFmtId="0" fontId="19" fillId="140" borderId="139" xfId="0">
      <alignment vertical="center"/>
    </xf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0" fontId="20" fillId="141" borderId="140" xfId="0"/>
    <xf numFmtId="180" fontId="19" fillId="162" borderId="161" xfId="0">
      <alignment horizontal="right" vertical="center"/>
    </xf>
    <xf numFmtId="49" fontId="11" fillId="64" borderId="63" xfId="0">
      <alignment horizontal="right" vertical="center" wrapText="1"/>
    </xf>
    <xf numFmtId="0" fontId="11" fillId="163" borderId="162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9" fillId="165" borderId="164" xfId="0">
      <alignment vertical="center"/>
    </xf>
    <xf numFmtId="0" fontId="9" fillId="165" borderId="164" xfId="0">
      <alignment vertical="center"/>
    </xf>
    <xf numFmtId="0" fontId="9" fillId="166" borderId="165" xfId="0">
      <alignment horizontal="center" vertical="center" wrapText="1"/>
    </xf>
    <xf numFmtId="0" fontId="9" fillId="166" borderId="165" xfId="0">
      <alignment horizontal="center"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7" borderId="166" xfId="0">
      <alignment vertical="center" wrapText="1"/>
    </xf>
    <xf numFmtId="0" fontId="9" fillId="168" borderId="167" xfId="0">
      <alignment horizontal="right" vertical="center"/>
    </xf>
    <xf numFmtId="0" fontId="9" fillId="168" borderId="167" xfId="0">
      <alignment horizontal="right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 wrapText="1"/>
    </xf>
    <xf numFmtId="0" fontId="21" fillId="170" borderId="169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235" borderId="174" xfId="0" applyFill="1">
      <alignment horizontal="right" vertical="center"/>
    </xf>
    <xf numFmtId="177" fontId="9" fillId="235" borderId="175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178" fontId="9" fillId="235" borderId="178" xfId="0" applyFill="1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235" borderId="180" xfId="0" applyFill="1">
      <alignment horizontal="right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80" borderId="179" xfId="0">
      <alignment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7" borderId="176" xfId="0">
      <alignment horizontal="center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72" borderId="171" xfId="0">
      <alignment horizontal="left" vertical="center" wrapText="1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5" borderId="184" xfId="0">
      <alignment horizontal="center" vertical="center"/>
    </xf>
    <xf numFmtId="181" fontId="9" fillId="235" borderId="185" xfId="0" applyFill="1">
      <alignment horizontal="right" vertical="center"/>
    </xf>
    <xf numFmtId="181" fontId="9" fillId="187" borderId="186" xfId="0">
      <alignment horizontal="right" vertical="center"/>
    </xf>
    <xf numFmtId="177" fontId="9" fillId="235" borderId="187" xfId="0" applyFill="1">
      <alignment horizontal="right" vertical="center"/>
    </xf>
    <xf numFmtId="0" fontId="9" fillId="189" borderId="188" xfId="0">
      <alignment vertical="center"/>
    </xf>
    <xf numFmtId="0" fontId="9" fillId="190" borderId="189" xfId="0">
      <alignment horizontal="left" vertical="center"/>
    </xf>
    <xf numFmtId="0" fontId="9" fillId="191" borderId="190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49" fontId="9" fillId="192" borderId="191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81" fontId="9" fillId="178" borderId="177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49" fontId="9" fillId="173" borderId="172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176" fontId="9" fillId="182" borderId="181" xfId="0">
      <alignment horizontal="right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93" borderId="192" xfId="0">
      <alignment horizontal="left" vertical="center"/>
    </xf>
    <xf numFmtId="0" fontId="9" fillId="174" borderId="173" xfId="0">
      <alignment horizontal="center" vertical="center"/>
    </xf>
    <xf numFmtId="0" fontId="9" fillId="171" borderId="170" xfId="0">
      <alignment vertical="center"/>
    </xf>
    <xf numFmtId="0" fontId="9" fillId="171" borderId="170" xfId="0">
      <alignment vertical="center"/>
    </xf>
    <xf numFmtId="49" fontId="9" fillId="173" borderId="172" xfId="0">
      <alignment horizontal="center" vertical="center"/>
    </xf>
    <xf numFmtId="179" fontId="9" fillId="194" borderId="193" xfId="0">
      <alignment horizontal="right" vertical="center"/>
    </xf>
    <xf numFmtId="0" fontId="6" fillId="195" borderId="194" xfId="0"/>
    <xf numFmtId="0" fontId="9" fillId="196" borderId="195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31" borderId="30" xfId="0"/>
    <xf numFmtId="0" fontId="9" fillId="197" borderId="196" xfId="0">
      <alignment horizontal="right" vertical="center"/>
    </xf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8" borderId="77" xfId="0">
      <alignment horizontal="left"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4" borderId="83" xfId="0">
      <alignment horizontal="center" vertical="center"/>
    </xf>
    <xf numFmtId="0" fontId="21" fillId="169" borderId="168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35" borderId="199" xfId="0" applyFill="1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11" borderId="210" xfId="0">
      <alignment horizontal="right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0" borderId="209" xfId="0">
      <alignment horizontal="center" vertical="center"/>
    </xf>
    <xf numFmtId="176" fontId="19" fillId="235" borderId="211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19" fillId="235" borderId="213" xfId="0" applyFill="1">
      <alignment horizontal="right" vertical="center"/>
    </xf>
    <xf numFmtId="176" fontId="19" fillId="235" borderId="214" xfId="0" applyFill="1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09" borderId="208" xfId="0">
      <alignment vertical="center" wrapText="1"/>
    </xf>
    <xf numFmtId="49" fontId="19" fillId="213" borderId="212" xfId="0">
      <alignment horizontal="center" vertical="center"/>
    </xf>
    <xf numFmtId="176" fontId="25" fillId="217" borderId="216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35" borderId="218" xfId="0" applyFill="1">
      <alignment horizontal="right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8" borderId="207" xfId="0">
      <alignment vertical="center" wrapText="1"/>
    </xf>
    <xf numFmtId="0" fontId="19" fillId="216" borderId="215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176" fontId="19" fillId="220" borderId="219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21" borderId="220" xfId="0">
      <alignment vertical="center" wrapText="1"/>
    </xf>
    <xf numFmtId="49" fontId="19" fillId="218" borderId="217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76" fontId="19" fillId="225" borderId="224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76" fontId="19" fillId="226" borderId="225" xfId="0">
      <alignment horizontal="right" vertical="center"/>
    </xf>
    <xf numFmtId="177" fontId="19" fillId="235" borderId="226" xfId="0" applyFill="1">
      <alignment horizontal="right" vertical="center"/>
    </xf>
    <xf numFmtId="49" fontId="19" fillId="222" borderId="221" xfId="0">
      <alignment vertical="center" wrapText="1"/>
    </xf>
    <xf numFmtId="0" fontId="19" fillId="228" borderId="227" xfId="0">
      <alignment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224" borderId="223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229" borderId="228" xfId="0">
      <alignment vertical="center"/>
    </xf>
    <xf numFmtId="49" fontId="19" fillId="199" borderId="198" xfId="0">
      <alignment horizontal="center" vertical="center"/>
    </xf>
    <xf numFmtId="0" fontId="5" fillId="23" borderId="22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  <xf numFmtId="49" fontId="11" fillId="64" borderId="63" xfId="0">
      <alignment horizontal="right" vertical="center" wrapText="1"/>
    </xf>
    <xf numFmtId="49" fontId="11" fillId="64" borderId="63" xfId="0">
      <alignment horizontal="righ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0" fontId="11" fillId="164" borderId="163" xfId="0">
      <alignment horizontal="left" vertical="center" wrapText="1"/>
    </xf>
    <xf numFmtId="49" fontId="19" fillId="79" borderId="78" xfId="0">
      <alignment vertical="center"/>
    </xf>
    <xf numFmtId="49" fontId="19" fillId="230" borderId="229" xfId="0">
      <alignment vertical="center" wrapText="1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79" borderId="78" xfId="0">
      <alignment vertical="center"/>
    </xf>
    <xf numFmtId="49" fontId="19" fillId="82" borderId="81" xfId="0">
      <alignment horizontal="right" vertical="center"/>
    </xf>
    <xf numFmtId="49" fontId="19" fillId="82" borderId="81" xfId="0">
      <alignment horizontal="right" vertical="center"/>
    </xf>
    <xf numFmtId="49" fontId="21" fillId="86" borderId="85" xfId="0">
      <alignment horizontal="center" vertical="center" wrapText="1"/>
    </xf>
    <xf numFmtId="0" fontId="21" fillId="170" borderId="169" xfId="0">
      <alignment horizontal="center" vertical="center" wrapText="1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4" borderId="83" xfId="0">
      <alignment horizontal="center" vertical="center"/>
    </xf>
    <xf numFmtId="49" fontId="21" fillId="86" borderId="85" xfId="0">
      <alignment horizontal="center" vertical="center" wrapText="1"/>
    </xf>
    <xf numFmtId="49" fontId="21" fillId="86" borderId="85" xfId="0">
      <alignment horizontal="center" vertical="center" wrapText="1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202" borderId="201" xfId="0">
      <alignment vertical="center" wrapText="1"/>
    </xf>
    <xf numFmtId="0" fontId="19" fillId="203" borderId="202" xfId="0">
      <alignment vertical="center" wrapText="1"/>
    </xf>
    <xf numFmtId="49" fontId="19" fillId="204" borderId="203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176" fontId="19" fillId="124" borderId="123" xfId="0">
      <alignment horizontal="right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205" borderId="204" xfId="0">
      <alignment vertical="center" wrapText="1"/>
    </xf>
    <xf numFmtId="0" fontId="19" fillId="206" borderId="205" xfId="0">
      <alignment vertical="center" wrapText="1"/>
    </xf>
    <xf numFmtId="49" fontId="19" fillId="207" borderId="206" xfId="0">
      <alignment horizontal="center" vertical="center"/>
    </xf>
    <xf numFmtId="49" fontId="19" fillId="204" borderId="203" xfId="0">
      <alignment horizontal="center" vertical="center"/>
    </xf>
    <xf numFmtId="49" fontId="19" fillId="199" borderId="198" xfId="0">
      <alignment horizontal="center" vertical="center"/>
    </xf>
    <xf numFmtId="49" fontId="19" fillId="222" borderId="221" xfId="0">
      <alignment vertical="center" wrapText="1"/>
    </xf>
    <xf numFmtId="0" fontId="19" fillId="223" borderId="222" xfId="0">
      <alignment vertical="center" wrapText="1"/>
    </xf>
    <xf numFmtId="49" fontId="19" fillId="224" borderId="223" xfId="0">
      <alignment horizontal="center" vertical="center"/>
    </xf>
    <xf numFmtId="181" fontId="19" fillId="235" borderId="230" xfId="0" applyFill="1">
      <alignment horizontal="right" vertical="center"/>
    </xf>
    <xf numFmtId="181" fontId="19" fillId="232" borderId="231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233" borderId="232" xfId="0">
      <alignment horizontal="left"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76" fontId="19" fillId="124" borderId="123" xfId="0">
      <alignment horizontal="right" vertical="center"/>
    </xf>
    <xf numFmtId="49" fontId="19" fillId="199" borderId="198" xfId="0">
      <alignment horizontal="center" vertical="center"/>
    </xf>
    <xf numFmtId="49" fontId="19" fillId="199" borderId="198" xfId="0">
      <alignment horizontal="center" vertical="center"/>
    </xf>
    <xf numFmtId="49" fontId="19" fillId="119" borderId="118" xfId="0">
      <alignment vertical="center" wrapText="1"/>
    </xf>
    <xf numFmtId="0" fontId="19" fillId="198" borderId="197" xfId="0">
      <alignment vertical="center" wrapText="1"/>
    </xf>
    <xf numFmtId="49" fontId="19" fillId="199" borderId="198" xfId="0">
      <alignment horizontal="center" vertical="center"/>
    </xf>
    <xf numFmtId="181" fontId="19" fillId="201" borderId="200" xfId="0">
      <alignment horizontal="right" vertical="center"/>
    </xf>
    <xf numFmtId="0" fontId="5" fillId="23" borderId="22" xfId="0"/>
    <xf numFmtId="0" fontId="19" fillId="234" borderId="233" xfId="0">
      <alignment wrapText="1"/>
    </xf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102" borderId="101" xfId="0"/>
    <xf numFmtId="0" fontId="19" fillId="76" borderId="75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FFFFFF"/>
      <rgbColor rgb="0099FF"/>
      <rgbColor rgb="00FFFF"/>
      <rgbColor rgb="0000FF"/>
      <rgbColor rgb="FF0000"/>
      <rgbColor rgb="FFFFFFFF"/>
      <rgbColor rgb="008000"/>
      <rgbColor rgb="F0F0F0"/>
      <rgbColor rgb="99A8AC"/>
      <rgbColor rgb="A0A0A0"/>
      <rgbColor rgb="80FFFF"/>
      <rgbColor rgb="808080"/>
      <rgbColor rgb="C8D0D4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6.02352941176471" style="16"/>
    <col min="3" max="3" width="5.44705882352941" style="16"/>
    <col min="4" max="4" width="27.3921568627451" style="16"/>
    <col min="5" max="5" width="8.74509803921569" style="16"/>
    <col min="6" max="6" width="7.88627450980392" style="16"/>
    <col min="7" max="7" width="5.16078431372549" style="16"/>
    <col min="8" max="8" width="13.478431372549" style="16"/>
    <col min="9" max="9" width="14.0549019607843" style="16"/>
    <col min="10" max="10" width="3.72549019607843" style="16"/>
    <col min="11" max="11" width="6.45098039215686" style="16"/>
    <col min="12" max="12" width="2.86666666666667" style="16"/>
    <col min="13" max="13" width="8.45882352941176" style="16"/>
    <col min="14" max="14" width="6.45098039215686" style="16"/>
    <col min="15" max="15" width="19.0745098039216" style="16"/>
    <col min="16" max="16" width="3.01176470588235" style="16"/>
    <col min="17" max="17" width="11.756862745098" style="16"/>
    <col min="18" max="18" style="16" hidden="1"/>
  </cols>
  <sheetData>
    <row r="1" ht="45" customHeight="1">
      <c r="A1" s="234"/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5" customHeight="1">
      <c r="A2" s="252"/>
      <c r="B2" s="253" t="s">
        <v>0</v>
      </c>
      <c r="C2" s="254"/>
      <c r="D2" s="255"/>
      <c r="E2" s="256"/>
      <c r="F2" s="257" t="s">
        <v>1</v>
      </c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18.75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18.75" customHeight="1">
      <c r="A4" s="288"/>
      <c r="B4" s="289"/>
      <c r="C4" s="290"/>
      <c r="D4" s="291"/>
      <c r="E4" s="292"/>
      <c r="F4" s="293"/>
      <c r="G4" s="294"/>
      <c r="H4" s="295"/>
      <c r="I4" s="296"/>
      <c r="J4" s="297"/>
      <c r="K4" s="298"/>
      <c r="L4" s="299"/>
      <c r="M4" s="300"/>
      <c r="N4" s="301"/>
      <c r="O4" s="302"/>
      <c r="P4" s="303"/>
      <c r="Q4" s="304"/>
      <c r="R4" s="305"/>
    </row>
    <row r="5" ht="18.75" customHeight="1">
      <c r="A5" s="306"/>
      <c r="B5" s="307"/>
      <c r="C5" s="308" t="s">
        <v>2</v>
      </c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18.75" customHeight="1">
      <c r="A6" s="324"/>
      <c r="B6" s="325"/>
      <c r="C6" s="326"/>
      <c r="D6" s="327"/>
      <c r="E6" s="328"/>
      <c r="F6" s="329"/>
      <c r="G6" s="330"/>
      <c r="H6" s="331" t="s">
        <v>3</v>
      </c>
      <c r="I6" s="332"/>
      <c r="J6" s="333" t="s">
        <v>4</v>
      </c>
      <c r="K6" s="334"/>
      <c r="L6" s="335" t="s">
        <v>5</v>
      </c>
      <c r="M6" s="336"/>
      <c r="N6" s="337" t="s">
        <v>6</v>
      </c>
      <c r="O6" s="338"/>
      <c r="P6" s="339"/>
      <c r="Q6" s="340"/>
      <c r="R6" s="341"/>
    </row>
    <row r="7" ht="18.75" customHeight="1">
      <c r="A7" s="342"/>
      <c r="B7" s="343" t="s">
        <v>7</v>
      </c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18.75" customHeight="1">
      <c r="A8" s="360"/>
      <c r="B8" s="361"/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18.75" customHeight="1">
      <c r="A9" s="378"/>
      <c r="B9" s="379"/>
      <c r="C9" s="380"/>
      <c r="D9" s="381" t="s">
        <v>8</v>
      </c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18.75" customHeight="1">
      <c r="A10" s="396"/>
      <c r="B10" s="397"/>
      <c r="C10" s="398"/>
      <c r="D10" s="399"/>
      <c r="E10" s="400"/>
      <c r="F10" s="401"/>
      <c r="G10" s="402"/>
      <c r="H10" s="403"/>
      <c r="I10" s="404"/>
      <c r="J10" s="405"/>
      <c r="K10" s="406"/>
      <c r="L10" s="407"/>
      <c r="M10" s="408"/>
      <c r="N10" s="409"/>
      <c r="O10" s="410"/>
      <c r="P10" s="411"/>
      <c r="Q10" s="412"/>
      <c r="R10" s="413"/>
    </row>
    <row r="11" ht="18.75" customHeight="1">
      <c r="A11" s="414"/>
      <c r="B11" s="415"/>
      <c r="C11" s="416"/>
      <c r="D11" s="417" t="s">
        <v>9</v>
      </c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18.75" customHeight="1">
      <c r="A12" s="432"/>
      <c r="B12" s="433"/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18.75" customHeight="1">
      <c r="A13" s="450"/>
      <c r="B13" s="451"/>
      <c r="C13" s="452" t="s">
        <v>10</v>
      </c>
      <c r="D13" s="453"/>
      <c r="E13" s="454"/>
      <c r="F13" s="455"/>
      <c r="G13" s="456"/>
      <c r="H13" s="457" t="s">
        <v>11</v>
      </c>
      <c r="I13" s="458"/>
      <c r="J13" s="459"/>
      <c r="K13" s="460"/>
      <c r="L13" s="461"/>
      <c r="M13" s="462" t="s">
        <v>12</v>
      </c>
      <c r="N13" s="463"/>
      <c r="O13" s="464"/>
      <c r="P13" s="465"/>
      <c r="Q13" s="466"/>
      <c r="R13" s="467"/>
    </row>
    <row r="14" ht="18.75" customHeight="1">
      <c r="A14" s="468"/>
      <c r="B14" s="469"/>
      <c r="C14" s="470"/>
      <c r="D14" s="471"/>
      <c r="E14" s="472"/>
      <c r="F14" s="473"/>
      <c r="G14" s="474"/>
      <c r="H14" s="475"/>
      <c r="I14" s="476"/>
      <c r="J14" s="477"/>
      <c r="K14" s="478"/>
      <c r="L14" s="479"/>
      <c r="M14" s="480"/>
      <c r="N14" s="481"/>
      <c r="O14" s="482"/>
      <c r="P14" s="483"/>
      <c r="Q14" s="484"/>
      <c r="R14" s="485"/>
    </row>
    <row r="15" ht="18.75" customHeight="1">
      <c r="A15" s="486"/>
      <c r="B15" s="487" t="s">
        <v>13</v>
      </c>
      <c r="C15" s="488"/>
      <c r="D15" s="489"/>
      <c r="E15" s="490"/>
      <c r="F15" s="491"/>
      <c r="G15" s="492"/>
      <c r="H15" s="493" t="s">
        <v>11</v>
      </c>
      <c r="I15" s="494"/>
      <c r="J15" s="495"/>
      <c r="K15" s="496"/>
      <c r="L15" s="497"/>
      <c r="M15" s="498" t="s">
        <v>12</v>
      </c>
      <c r="N15" s="499"/>
      <c r="O15" s="500"/>
      <c r="P15" s="501"/>
      <c r="Q15" s="502"/>
      <c r="R15" s="503"/>
    </row>
    <row r="16" ht="18.75" customHeight="1">
      <c r="A16" s="504"/>
      <c r="B16" s="505"/>
      <c r="C16" s="506"/>
      <c r="D16" s="507"/>
      <c r="E16" s="508"/>
      <c r="F16" s="509"/>
      <c r="G16" s="510"/>
      <c r="H16" s="511"/>
      <c r="I16" s="512"/>
      <c r="J16" s="513"/>
      <c r="K16" s="514"/>
      <c r="L16" s="515"/>
      <c r="M16" s="516"/>
      <c r="N16" s="517"/>
      <c r="O16" s="518"/>
      <c r="P16" s="519"/>
      <c r="Q16" s="520"/>
      <c r="R16" s="521"/>
    </row>
    <row r="17" ht="18.75" customHeight="1">
      <c r="A17" s="522"/>
      <c r="B17" s="523"/>
      <c r="C17" s="524" t="s">
        <v>14</v>
      </c>
      <c r="D17" s="525"/>
      <c r="E17" s="526"/>
      <c r="F17" s="527"/>
      <c r="G17" s="528"/>
      <c r="H17" s="529" t="s">
        <v>11</v>
      </c>
      <c r="I17" s="530"/>
      <c r="J17" s="531"/>
      <c r="K17" s="532"/>
      <c r="L17" s="533"/>
      <c r="M17" s="534" t="s">
        <v>12</v>
      </c>
      <c r="N17" s="535"/>
      <c r="O17" s="536"/>
      <c r="P17" s="537"/>
      <c r="Q17" s="538"/>
      <c r="R17" s="539"/>
    </row>
    <row r="18" ht="18.75" customHeight="1">
      <c r="A18" s="540"/>
      <c r="B18" s="541"/>
      <c r="C18" s="542"/>
      <c r="D18" s="543"/>
      <c r="E18" s="544"/>
      <c r="F18" s="545"/>
      <c r="G18" s="546"/>
      <c r="H18" s="547"/>
      <c r="I18" s="548"/>
      <c r="J18" s="549"/>
      <c r="K18" s="550"/>
      <c r="L18" s="551"/>
      <c r="M18" s="552"/>
      <c r="N18" s="553"/>
      <c r="O18" s="554"/>
      <c r="P18" s="555"/>
      <c r="Q18" s="556"/>
      <c r="R18" s="557"/>
    </row>
    <row r="19" ht="12.75" customHeight="1">
      <c r="A19" s="558"/>
      <c r="B19" s="559"/>
      <c r="C19" s="560" t="s">
        <v>15</v>
      </c>
      <c r="D19" s="561"/>
      <c r="E19" s="562"/>
      <c r="F19" s="563"/>
      <c r="G19" s="564"/>
      <c r="H19" s="565" t="s">
        <v>16</v>
      </c>
      <c r="I19" s="566"/>
      <c r="J19" s="567"/>
      <c r="K19" s="568"/>
      <c r="L19" s="569"/>
      <c r="M19" s="570" t="s">
        <v>12</v>
      </c>
      <c r="N19" s="571"/>
      <c r="O19" s="572"/>
      <c r="P19" s="573"/>
      <c r="Q19" s="574"/>
      <c r="R19" s="575"/>
    </row>
    <row r="20" ht="12.75" customHeight="1">
      <c r="A20" s="576"/>
      <c r="B20" s="577"/>
      <c r="C20" s="578"/>
      <c r="D20" s="579"/>
      <c r="E20" s="580"/>
      <c r="F20" s="581"/>
      <c r="G20" s="582"/>
      <c r="H20" s="583"/>
      <c r="I20" s="584"/>
      <c r="J20" s="585"/>
      <c r="K20" s="586"/>
      <c r="L20" s="587"/>
      <c r="M20" s="588"/>
      <c r="N20" s="589"/>
      <c r="O20" s="590"/>
      <c r="P20" s="591"/>
      <c r="Q20" s="592"/>
      <c r="R20" s="593"/>
    </row>
  </sheetData>
  <mergeCells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02352941176471" style="16"/>
    <col min="2" max="2" width="6.59607843137255" style="16"/>
    <col min="3" max="3" width="9.74901960784314" style="16"/>
    <col min="4" max="4" width="11.043137254902" style="16"/>
    <col min="5" max="5" width="11.043137254902" style="16"/>
    <col min="6" max="6" width="10.0392156862745" style="16"/>
    <col min="7" max="7" width="11.043137254902" style="16"/>
    <col min="8" max="8" width="49.0470588235294" style="16"/>
    <col min="9" max="9" width="10.3254901960784" style="16"/>
    <col min="10" max="10" width="12.3333333333333" style="16"/>
    <col min="11" max="11" style="16" hidden="1"/>
  </cols>
  <sheetData>
    <row r="1" ht="38.25" customHeight="1">
      <c r="A1" s="594"/>
      <c r="B1" s="595"/>
      <c r="C1" s="596"/>
      <c r="D1" s="597"/>
      <c r="E1" s="598"/>
      <c r="F1" s="599"/>
      <c r="G1" s="600"/>
      <c r="H1" s="601"/>
      <c r="I1" s="602"/>
      <c r="J1" s="603"/>
      <c r="K1" s="604"/>
    </row>
    <row r="2" ht="38.25" customHeight="1">
      <c r="A2" s="605"/>
      <c r="B2" s="606" t="s">
        <v>0</v>
      </c>
      <c r="C2" s="607"/>
      <c r="D2" s="608"/>
      <c r="E2" s="609"/>
      <c r="F2" s="610"/>
      <c r="G2" s="611" t="s">
        <v>1</v>
      </c>
      <c r="H2" s="612"/>
      <c r="I2" s="613"/>
      <c r="J2" s="614"/>
      <c r="K2" s="615"/>
    </row>
    <row r="3" ht="38.25" customHeight="1">
      <c r="A3" s="616"/>
      <c r="B3" s="617"/>
      <c r="C3" s="618"/>
      <c r="D3" s="619"/>
      <c r="E3" s="620"/>
      <c r="F3" s="621"/>
      <c r="G3" s="622"/>
      <c r="H3" s="623"/>
      <c r="I3" s="624"/>
      <c r="J3" s="625"/>
      <c r="K3" s="626"/>
    </row>
    <row r="4" ht="48" customHeight="1">
      <c r="A4" s="627"/>
      <c r="B4" s="628"/>
      <c r="C4" s="629"/>
      <c r="D4" s="630"/>
      <c r="E4" s="631"/>
      <c r="F4" s="632"/>
      <c r="G4" s="633"/>
      <c r="H4" s="634"/>
      <c r="I4" s="635"/>
      <c r="J4" s="636"/>
      <c r="K4" s="637"/>
    </row>
    <row r="5" ht="42" customHeight="1">
      <c r="A5" s="638"/>
      <c r="B5" s="639"/>
      <c r="C5" s="640"/>
      <c r="D5" s="641" t="s">
        <v>17</v>
      </c>
      <c r="E5" s="642"/>
      <c r="F5" s="643"/>
      <c r="G5" s="644"/>
      <c r="H5" s="645"/>
      <c r="I5" s="646"/>
      <c r="J5" s="647"/>
      <c r="K5" s="648"/>
    </row>
    <row r="6" ht="42" customHeight="1">
      <c r="A6" s="649"/>
      <c r="B6" s="650"/>
      <c r="C6" s="651"/>
      <c r="D6" s="652" t="s">
        <v>18</v>
      </c>
      <c r="E6" s="653"/>
      <c r="F6" s="654"/>
      <c r="G6" s="655"/>
      <c r="H6" s="656"/>
      <c r="I6" s="657"/>
      <c r="J6" s="658"/>
      <c r="K6" s="659"/>
    </row>
    <row r="7" ht="42" customHeight="1">
      <c r="A7" s="660"/>
      <c r="B7" s="661"/>
      <c r="C7" s="662"/>
      <c r="D7" s="663" t="s">
        <v>19</v>
      </c>
      <c r="E7" s="664"/>
      <c r="F7" s="665"/>
      <c r="G7" s="666"/>
      <c r="H7" s="667"/>
      <c r="I7" s="668"/>
      <c r="J7" s="669"/>
      <c r="K7" s="670"/>
    </row>
    <row r="8" ht="42" customHeight="1">
      <c r="A8" s="671"/>
      <c r="B8" s="672"/>
      <c r="C8" s="673"/>
      <c r="D8" s="674" t="s">
        <v>20</v>
      </c>
      <c r="E8" s="675"/>
      <c r="F8" s="676"/>
      <c r="G8" s="677"/>
      <c r="H8" s="678"/>
      <c r="I8" s="679"/>
      <c r="J8" s="680"/>
      <c r="K8" s="681"/>
    </row>
    <row r="9" ht="42" customHeight="1">
      <c r="A9" s="682"/>
      <c r="B9" s="683"/>
      <c r="C9" s="684"/>
      <c r="D9" s="685" t="s">
        <v>21</v>
      </c>
      <c r="E9" s="686"/>
      <c r="F9" s="687"/>
      <c r="G9" s="688"/>
      <c r="H9" s="689"/>
      <c r="I9" s="690"/>
      <c r="J9" s="691"/>
      <c r="K9" s="692"/>
    </row>
    <row r="10" ht="42" customHeight="1">
      <c r="A10" s="693"/>
      <c r="B10" s="694"/>
      <c r="C10" s="695"/>
      <c r="D10" s="696" t="s">
        <v>22</v>
      </c>
      <c r="E10" s="697"/>
      <c r="F10" s="698"/>
      <c r="G10" s="699"/>
      <c r="H10" s="700"/>
      <c r="I10" s="701"/>
      <c r="J10" s="702"/>
      <c r="K10" s="703"/>
    </row>
    <row r="11" ht="17.25" customHeight="1">
      <c r="A11" s="704"/>
      <c r="B11" s="705"/>
      <c r="C11" s="706"/>
      <c r="D11" s="707"/>
      <c r="E11" s="708"/>
      <c r="F11" s="709"/>
      <c r="G11" s="710"/>
      <c r="H11" s="711"/>
      <c r="I11" s="712"/>
      <c r="J11" s="713"/>
      <c r="K11" s="714"/>
    </row>
    <row r="12" ht="17.25" customHeight="1">
      <c r="A12" s="715"/>
      <c r="B12" s="716"/>
      <c r="C12" s="717"/>
      <c r="D12" s="718"/>
      <c r="E12" s="719"/>
      <c r="F12" s="720"/>
      <c r="G12" s="721"/>
      <c r="H12" s="722"/>
      <c r="I12" s="723"/>
      <c r="J12" s="724"/>
      <c r="K12" s="725"/>
    </row>
    <row r="13" ht="17.25" customHeight="1">
      <c r="A13" s="726"/>
      <c r="B13" s="727"/>
      <c r="C13" s="728"/>
      <c r="D13" s="729"/>
      <c r="E13" s="730"/>
      <c r="F13" s="731"/>
      <c r="G13" s="732"/>
      <c r="H13" s="733"/>
      <c r="I13" s="734"/>
      <c r="J13" s="735"/>
      <c r="K13" s="736"/>
    </row>
  </sheetData>
  <mergeCells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8.9294117647059" style="16"/>
    <col min="2" max="2" width="19.0745098039216" style="16"/>
    <col min="3" max="3" width="14.3411764705882" style="16"/>
    <col min="4" max="4" width="14.3411764705882" style="16"/>
    <col min="5" max="5" width="14.3411764705882" style="16"/>
    <col min="6" max="6" width="14.3411764705882" style="16"/>
    <col min="7" max="7" width="14.3411764705882" style="16"/>
    <col min="8" max="8" width="14.3411764705882" style="16"/>
    <col min="9" max="9" width="14.3411764705882" style="16"/>
  </cols>
  <sheetData>
    <row r="1" ht="48.75" customHeight="1">
      <c r="A1" s="737" t="s">
        <v>0</v>
      </c>
      <c r="B1" s="738"/>
      <c r="C1" s="739" t="s">
        <v>23</v>
      </c>
      <c r="D1" s="740"/>
      <c r="E1" s="741"/>
      <c r="F1" s="742"/>
      <c r="G1" s="743"/>
      <c r="H1" s="744"/>
      <c r="I1" s="745"/>
    </row>
    <row r="2" ht="22.5" customHeight="1">
      <c r="A2" s="746" t="s">
        <v>24</v>
      </c>
      <c r="B2" s="747"/>
      <c r="C2" s="748"/>
      <c r="D2" s="749"/>
      <c r="E2" s="750"/>
      <c r="F2" s="751"/>
      <c r="G2" s="752"/>
      <c r="H2" s="753"/>
      <c r="I2" s="754"/>
    </row>
    <row r="3" ht="22.5" customHeight="1">
      <c r="A3" s="755" t="s">
        <v>25</v>
      </c>
      <c r="B3" s="756"/>
      <c r="C3" s="757"/>
      <c r="D3" s="758"/>
      <c r="E3" s="759"/>
      <c r="F3" s="760"/>
      <c r="G3" s="761"/>
      <c r="H3" s="762"/>
      <c r="I3" s="763"/>
    </row>
    <row r="4" ht="22.5" customHeight="1">
      <c r="A4" s="764" t="s">
        <v>26</v>
      </c>
      <c r="B4" s="765"/>
      <c r="C4" s="766"/>
      <c r="D4" s="767"/>
      <c r="E4" s="768"/>
      <c r="F4" s="769"/>
      <c r="G4" s="770"/>
      <c r="H4" s="771"/>
      <c r="I4" s="772"/>
    </row>
    <row r="5" ht="22.5" customHeight="1">
      <c r="A5" s="773" t="s">
        <v>27</v>
      </c>
      <c r="B5" s="774"/>
      <c r="C5" s="775"/>
      <c r="D5" s="776"/>
      <c r="E5" s="777"/>
      <c r="F5" s="778"/>
      <c r="G5" s="779"/>
      <c r="H5" s="780"/>
      <c r="I5" s="781"/>
    </row>
    <row r="6" ht="22.5" customHeight="1">
      <c r="A6" s="782" t="s">
        <v>28</v>
      </c>
      <c r="B6" s="783"/>
      <c r="C6" s="784"/>
      <c r="D6" s="785"/>
      <c r="E6" s="786"/>
      <c r="F6" s="787"/>
      <c r="G6" s="788"/>
      <c r="H6" s="789"/>
      <c r="I6" s="790"/>
    </row>
    <row r="7" ht="22.5" customHeight="1">
      <c r="A7" s="791" t="s">
        <v>29</v>
      </c>
      <c r="B7" s="792"/>
      <c r="C7" s="793"/>
      <c r="D7" s="794"/>
      <c r="E7" s="795"/>
      <c r="F7" s="796"/>
      <c r="G7" s="797"/>
      <c r="H7" s="798"/>
      <c r="I7" s="799"/>
    </row>
    <row r="8" ht="22.5" customHeight="1">
      <c r="A8" s="800" t="s">
        <v>30</v>
      </c>
      <c r="B8" s="801"/>
      <c r="C8" s="802"/>
      <c r="D8" s="803"/>
      <c r="E8" s="804"/>
      <c r="F8" s="805"/>
      <c r="G8" s="806"/>
      <c r="H8" s="807"/>
      <c r="I8" s="808"/>
    </row>
    <row r="9" ht="22.5" customHeight="1">
      <c r="A9" s="809" t="s">
        <v>31</v>
      </c>
      <c r="B9" s="810"/>
      <c r="C9" s="811"/>
      <c r="D9" s="812"/>
      <c r="E9" s="813"/>
      <c r="F9" s="814"/>
      <c r="G9" s="815"/>
      <c r="H9" s="816"/>
      <c r="I9" s="817"/>
    </row>
    <row r="10" ht="22.5" customHeight="1">
      <c r="A10" s="818" t="s">
        <v>32</v>
      </c>
      <c r="B10" s="819"/>
      <c r="C10" s="820"/>
      <c r="D10" s="821"/>
      <c r="E10" s="822"/>
      <c r="F10" s="823"/>
      <c r="G10" s="824"/>
      <c r="H10" s="825"/>
      <c r="I10" s="826"/>
    </row>
    <row r="11" ht="22.5" customHeight="1">
      <c r="A11" s="827" t="s">
        <v>33</v>
      </c>
      <c r="B11" s="828"/>
      <c r="C11" s="829"/>
      <c r="D11" s="830"/>
      <c r="E11" s="831"/>
      <c r="F11" s="832"/>
      <c r="G11" s="833"/>
      <c r="H11" s="834"/>
      <c r="I11" s="835"/>
    </row>
    <row r="12" ht="28.5" customHeight="1">
      <c r="A12" s="836" t="s">
        <v>34</v>
      </c>
      <c r="B12" s="837"/>
      <c r="C12" s="838"/>
      <c r="D12" s="839"/>
      <c r="E12" s="840"/>
      <c r="F12" s="841"/>
      <c r="G12" s="842"/>
      <c r="H12" s="843"/>
      <c r="I12" s="844"/>
    </row>
    <row r="13" ht="22.5" customHeight="1">
      <c r="A13" s="845" t="s">
        <v>35</v>
      </c>
      <c r="B13" s="846"/>
      <c r="C13" s="847"/>
      <c r="D13" s="848"/>
      <c r="E13" s="849"/>
      <c r="F13" s="850"/>
      <c r="G13" s="851"/>
      <c r="H13" s="852"/>
      <c r="I13" s="853"/>
    </row>
    <row r="14" ht="22.5" customHeight="1">
      <c r="A14" s="854" t="s">
        <v>36</v>
      </c>
      <c r="B14" s="855"/>
      <c r="C14" s="856"/>
      <c r="D14" s="857"/>
      <c r="E14" s="858"/>
      <c r="F14" s="859"/>
      <c r="G14" s="860"/>
      <c r="H14" s="861"/>
      <c r="I14" s="862"/>
    </row>
    <row r="15" ht="22.5" customHeight="1">
      <c r="A15" s="863" t="s">
        <v>37</v>
      </c>
      <c r="B15" s="864"/>
      <c r="C15" s="865"/>
      <c r="D15" s="866"/>
      <c r="E15" s="867"/>
      <c r="F15" s="868"/>
      <c r="G15" s="869"/>
      <c r="H15" s="870"/>
      <c r="I15" s="871"/>
    </row>
    <row r="16" ht="22.5" customHeight="1">
      <c r="A16" s="872" t="s">
        <v>38</v>
      </c>
      <c r="B16" s="873"/>
      <c r="C16" s="874"/>
      <c r="D16" s="875"/>
      <c r="E16" s="876"/>
      <c r="F16" s="877"/>
      <c r="G16" s="878"/>
      <c r="H16" s="879"/>
      <c r="I16" s="880"/>
    </row>
    <row r="17" ht="22.5" customHeight="1">
      <c r="A17" s="881" t="s">
        <v>39</v>
      </c>
      <c r="B17" s="882"/>
      <c r="C17" s="883"/>
      <c r="D17" s="884"/>
      <c r="E17" s="885"/>
      <c r="F17" s="886"/>
      <c r="G17" s="887"/>
      <c r="H17" s="888"/>
      <c r="I17" s="889"/>
    </row>
    <row r="18" ht="22.5" customHeight="1">
      <c r="A18" s="890" t="s">
        <v>40</v>
      </c>
      <c r="B18" s="891"/>
      <c r="C18" s="892"/>
      <c r="D18" s="893"/>
      <c r="E18" s="894"/>
      <c r="F18" s="895"/>
      <c r="G18" s="896"/>
      <c r="H18" s="897"/>
      <c r="I18" s="898"/>
    </row>
    <row r="19" ht="22.5" customHeight="1">
      <c r="A19" s="899" t="s">
        <v>41</v>
      </c>
      <c r="B19" s="900"/>
      <c r="C19" s="901"/>
      <c r="D19" s="902"/>
      <c r="E19" s="903"/>
      <c r="F19" s="904"/>
      <c r="G19" s="905"/>
      <c r="H19" s="906"/>
      <c r="I19" s="907"/>
    </row>
    <row r="20" ht="22.5" customHeight="1">
      <c r="A20" s="908" t="s">
        <v>42</v>
      </c>
      <c r="B20" s="909"/>
      <c r="C20" s="910"/>
      <c r="D20" s="911"/>
      <c r="E20" s="912"/>
      <c r="F20" s="913"/>
      <c r="G20" s="914"/>
      <c r="H20" s="915"/>
      <c r="I20" s="916"/>
    </row>
    <row r="21" ht="32.25" customHeight="1">
      <c r="A21" s="917" t="s">
        <v>43</v>
      </c>
      <c r="B21" s="918"/>
      <c r="C21" s="919"/>
      <c r="D21" s="920"/>
      <c r="E21" s="921"/>
      <c r="F21" s="922"/>
      <c r="G21" s="923"/>
      <c r="H21" s="924"/>
      <c r="I21" s="925"/>
    </row>
    <row r="22" ht="22.5" customHeight="1">
      <c r="A22" s="926" t="s">
        <v>44</v>
      </c>
      <c r="B22" s="927"/>
      <c r="C22" s="928"/>
      <c r="D22" s="929"/>
      <c r="E22" s="930"/>
      <c r="F22" s="931"/>
      <c r="G22" s="932"/>
      <c r="H22" s="933"/>
      <c r="I22" s="934"/>
    </row>
  </sheetData>
  <mergeCells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6352941176471" style="16"/>
    <col min="3" max="3" width="29.2549019607843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756862745098" style="16"/>
    <col min="10" max="10" width="12.0470588235294" style="16"/>
  </cols>
  <sheetData>
    <row r="1" ht="38.25" customHeight="1">
      <c r="A1" s="935"/>
      <c r="B1" s="936" t="s">
        <v>0</v>
      </c>
      <c r="C1" s="937"/>
      <c r="D1" s="938"/>
      <c r="E1" s="939" t="s">
        <v>45</v>
      </c>
      <c r="F1" s="940"/>
      <c r="G1" s="941"/>
      <c r="H1" s="942"/>
      <c r="I1" s="943"/>
      <c r="J1" s="944"/>
    </row>
    <row r="2" ht="20.25" customHeight="1">
      <c r="A2" s="945"/>
      <c r="B2" s="946"/>
      <c r="C2" s="947"/>
      <c r="D2" s="948"/>
      <c r="E2" s="949"/>
      <c r="F2" s="950"/>
      <c r="G2" s="951"/>
      <c r="H2" s="952"/>
      <c r="I2" s="953" t="s">
        <v>46</v>
      </c>
      <c r="J2" s="954"/>
    </row>
    <row r="3" ht="21.75" customHeight="1">
      <c r="A3" s="955"/>
      <c r="B3" s="956" t="s">
        <v>47</v>
      </c>
      <c r="C3" s="957" t="s">
        <v>48</v>
      </c>
      <c r="D3" s="958"/>
      <c r="E3" s="959"/>
      <c r="F3" s="960" t="s">
        <v>0</v>
      </c>
      <c r="G3" s="961"/>
      <c r="H3" s="962"/>
      <c r="I3" s="963"/>
      <c r="J3" s="964" t="s">
        <v>49</v>
      </c>
    </row>
    <row r="4" ht="41.25" customHeight="1">
      <c r="A4" s="965"/>
      <c r="B4" s="966" t="s">
        <v>50</v>
      </c>
      <c r="C4" s="967"/>
      <c r="D4" s="968" t="s">
        <v>51</v>
      </c>
      <c r="E4" s="969" t="s">
        <v>52</v>
      </c>
      <c r="F4" s="970" t="s">
        <v>53</v>
      </c>
      <c r="G4" s="971" t="s">
        <v>54</v>
      </c>
      <c r="H4" s="972" t="s">
        <v>55</v>
      </c>
      <c r="I4" s="973" t="s">
        <v>56</v>
      </c>
      <c r="J4" s="974" t="s">
        <v>57</v>
      </c>
    </row>
    <row r="5" ht="28.5" customHeight="1">
      <c r="A5" s="975"/>
      <c r="B5" s="976" t="s">
        <v>58</v>
      </c>
      <c r="C5" s="977"/>
      <c r="D5" s="978">
        <v>4837503930.07</v>
      </c>
      <c r="E5" s="978">
        <v>4837503930.07</v>
      </c>
      <c r="F5" s="978">
        <v>4837503930.07</v>
      </c>
      <c r="G5" s="978">
        <f>E5</f>
        <v>4837503930.07</v>
      </c>
      <c r="H5" s="978">
        <v>5204669221.27</v>
      </c>
      <c r="I5" s="979">
        <f>IF(E5=0,0,G5/E5)</f>
        <v>1</v>
      </c>
      <c r="J5" s="979">
        <f>IF(H5=0,1,IF(H5=0,0,(G5-H5)/ABS(H5)))</f>
        <v>-0.0705453652461718</v>
      </c>
    </row>
    <row r="6" ht="28.5" customHeight="1">
      <c r="A6" s="980"/>
      <c r="B6" s="981" t="s">
        <v>59</v>
      </c>
      <c r="C6" s="982"/>
      <c r="D6" s="978">
        <v>9290935203.92</v>
      </c>
      <c r="E6" s="978">
        <v>9290935203.92</v>
      </c>
      <c r="F6" s="978">
        <v>2433900442.36</v>
      </c>
      <c r="G6" s="978">
        <v>2433900442.36</v>
      </c>
      <c r="H6" s="978">
        <v>2089761500</v>
      </c>
      <c r="I6" s="979">
        <f>IF(E6=0,0,G6/E6)</f>
        <v>0.261965064758292</v>
      </c>
      <c r="J6" s="979">
        <f>IF(H6=0,1,IF(H6=0,0,(G6-H6)/ABS(H6)))</f>
        <v>0.164678573301307</v>
      </c>
    </row>
    <row r="7" ht="28.5" customHeight="1">
      <c r="A7" s="983"/>
      <c r="B7" s="984" t="s">
        <v>60</v>
      </c>
      <c r="C7" s="985"/>
      <c r="D7" s="978">
        <v>4933290736.47</v>
      </c>
      <c r="E7" s="978">
        <v>4933290736.47</v>
      </c>
      <c r="F7" s="978">
        <v>829894502.33</v>
      </c>
      <c r="G7" s="978">
        <v>829894502.33</v>
      </c>
      <c r="H7" s="978">
        <v>1295893465.85</v>
      </c>
      <c r="I7" s="979">
        <f>IF(E7=0,0,G7/E7)</f>
        <v>0.168223311104471</v>
      </c>
      <c r="J7" s="979">
        <f>IF(H7=0,1,IF(H7=0,0,(G7-H7)/ABS(H7)))</f>
        <v>-0.359596661145554</v>
      </c>
    </row>
    <row r="8" ht="28.5" customHeight="1">
      <c r="A8" s="986"/>
      <c r="B8" s="987" t="s">
        <v>61</v>
      </c>
      <c r="C8" s="988"/>
      <c r="D8" s="978">
        <v>90037800</v>
      </c>
      <c r="E8" s="978">
        <v>90037800</v>
      </c>
      <c r="F8" s="978">
        <v>8128467.24</v>
      </c>
      <c r="G8" s="978">
        <v>8128467.24</v>
      </c>
      <c r="H8" s="978">
        <v>8672869.25</v>
      </c>
      <c r="I8" s="979">
        <f>IF(E8=0,0,G8/E8)</f>
        <v>0.0902783857446539</v>
      </c>
      <c r="J8" s="979">
        <f>IF(H8=0,1,IF(H8=0,0,(G8-H8)/ABS(H8)))</f>
        <v>-0.0627706926401548</v>
      </c>
    </row>
    <row r="9" ht="28.5" customHeight="1">
      <c r="A9" s="989"/>
      <c r="B9" s="990" t="s">
        <v>62</v>
      </c>
      <c r="C9" s="991"/>
      <c r="D9" s="978">
        <v>168608129.93</v>
      </c>
      <c r="E9" s="978">
        <v>168608129.93</v>
      </c>
      <c r="F9" s="978">
        <v>110800000</v>
      </c>
      <c r="G9" s="978">
        <v>110800000</v>
      </c>
      <c r="H9" s="978">
        <v>0</v>
      </c>
      <c r="I9" s="979">
        <f>IF(E9=0,0,G9/E9)</f>
        <v>0.657145062020438</v>
      </c>
      <c r="J9" s="979">
        <f>IF(H9=0,1,IF(H9=0,0,(G9-H9)/ABS(H9)))</f>
        <v>1</v>
      </c>
    </row>
    <row r="10" ht="28.5" customHeight="1">
      <c r="A10" s="992"/>
      <c r="B10" s="993" t="s">
        <v>63</v>
      </c>
      <c r="C10" s="994"/>
      <c r="D10" s="978">
        <v>0</v>
      </c>
      <c r="E10" s="978">
        <v>0</v>
      </c>
      <c r="F10" s="978">
        <v>0</v>
      </c>
      <c r="G10" s="978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8.5" customHeight="1">
      <c r="A11" s="995"/>
      <c r="B11" s="996" t="s">
        <v>64</v>
      </c>
      <c r="C11" s="997"/>
      <c r="D11" s="978">
        <v>2914000</v>
      </c>
      <c r="E11" s="978">
        <v>2914000</v>
      </c>
      <c r="F11" s="978">
        <v>2732798.3</v>
      </c>
      <c r="G11" s="978">
        <v>2732798.3</v>
      </c>
      <c r="H11" s="978">
        <v>1221647.22</v>
      </c>
      <c r="I11" s="979">
        <f>IF(E11=0,0,G11/E11)</f>
        <v>0.937816849691146</v>
      </c>
      <c r="J11" s="979">
        <f>IF(H11=0,1,IF(H11=0,0,(G11-H11)/ABS(H11)))</f>
        <v>1.23697828248649</v>
      </c>
    </row>
    <row r="12" ht="28.5" customHeight="1">
      <c r="A12" s="998"/>
      <c r="B12" s="999" t="s">
        <v>65</v>
      </c>
      <c r="C12" s="1000"/>
      <c r="D12" s="978">
        <v>38810000</v>
      </c>
      <c r="E12" s="978">
        <v>38810000</v>
      </c>
      <c r="F12" s="978">
        <v>6345184.26</v>
      </c>
      <c r="G12" s="978">
        <v>6345184.26</v>
      </c>
      <c r="H12" s="978">
        <v>5160184.47</v>
      </c>
      <c r="I12" s="979">
        <f>IF(E12=0,0,G12/E12)</f>
        <v>0.163493539293996</v>
      </c>
      <c r="J12" s="979">
        <f>IF(H12=0,1,IF(H12=0,0,(G12-H12)/ABS(H12)))</f>
        <v>0.229642912358906</v>
      </c>
    </row>
    <row r="13" ht="28.5" customHeight="1">
      <c r="A13" s="1001"/>
      <c r="B13" s="1002" t="s">
        <v>66</v>
      </c>
      <c r="C13" s="1003"/>
      <c r="D13" s="978">
        <v>0</v>
      </c>
      <c r="E13" s="978">
        <v>0</v>
      </c>
      <c r="F13" s="978">
        <v>0</v>
      </c>
      <c r="G13" s="978">
        <v>0</v>
      </c>
      <c r="H13" s="978">
        <v>0</v>
      </c>
      <c r="I13" s="1004">
        <f>IF(E13=0,0,G13/E13)</f>
        <v>0</v>
      </c>
      <c r="J13" s="979">
        <f>IF(H13=0,1,IF(H13=0,0,(G13-H13)/ABS(H13)))</f>
        <v>1</v>
      </c>
    </row>
    <row r="14" ht="28.5" customHeight="1">
      <c r="A14" s="1005"/>
      <c r="B14" s="1006" t="s">
        <v>67</v>
      </c>
      <c r="C14" s="1007"/>
      <c r="D14" s="978">
        <v>0</v>
      </c>
      <c r="E14" s="978">
        <v>0</v>
      </c>
      <c r="F14" s="978">
        <v>0</v>
      </c>
      <c r="G14" s="978">
        <v>0</v>
      </c>
      <c r="H14" s="978">
        <v>0</v>
      </c>
      <c r="I14" s="1004">
        <f>IF(E14=0,0,G14/E14)</f>
        <v>0</v>
      </c>
      <c r="J14" s="979">
        <f>IF(H14=0,1,IF(H14=0,0,(G14-H14)/ABS(H14)))</f>
        <v>1</v>
      </c>
    </row>
    <row r="15" ht="28.5" customHeight="1">
      <c r="A15" s="1008"/>
      <c r="B15" s="1009" t="s">
        <v>68</v>
      </c>
      <c r="C15" s="1010"/>
      <c r="D15" s="978">
        <v>9108387632.07</v>
      </c>
      <c r="E15" s="978">
        <v>9108387632.07</v>
      </c>
      <c r="F15" s="978">
        <v>2165433800.59</v>
      </c>
      <c r="G15" s="978">
        <v>2165433800.59</v>
      </c>
      <c r="H15" s="978">
        <v>1690255103.51</v>
      </c>
      <c r="I15" s="979">
        <f>IF(E15=0,0,G15/E15)</f>
        <v>0.237740628535138</v>
      </c>
      <c r="J15" s="979">
        <f>IF(H15=0,1,IF(H15=0,0,(G15-H15)/ABS(H15)))</f>
        <v>0.281128390675017</v>
      </c>
    </row>
    <row r="16" ht="28.5" customHeight="1">
      <c r="A16" s="1011"/>
      <c r="B16" s="1012" t="s">
        <v>69</v>
      </c>
      <c r="C16" s="1013"/>
      <c r="D16" s="978">
        <v>7902371966.22</v>
      </c>
      <c r="E16" s="978">
        <v>7902371966.22</v>
      </c>
      <c r="F16" s="978">
        <v>1657821229.3</v>
      </c>
      <c r="G16" s="978">
        <v>1657821229.3</v>
      </c>
      <c r="H16" s="978">
        <v>1504535658.71</v>
      </c>
      <c r="I16" s="979">
        <f>IF(E16=0,0,G16/E16)</f>
        <v>0.209787799965204</v>
      </c>
      <c r="J16" s="979">
        <f>IF(H16=0,1,IF(H16=0,0,(G16-H16)/ABS(H16)))</f>
        <v>0.101882311464408</v>
      </c>
    </row>
    <row r="17" ht="28.5" customHeight="1">
      <c r="A17" s="1014"/>
      <c r="B17" s="1015" t="s">
        <v>70</v>
      </c>
      <c r="C17" s="1016"/>
      <c r="D17" s="978">
        <v>14751000</v>
      </c>
      <c r="E17" s="978">
        <v>14751000</v>
      </c>
      <c r="F17" s="978">
        <v>103751663.61</v>
      </c>
      <c r="G17" s="978">
        <v>103751663.61</v>
      </c>
      <c r="H17" s="978">
        <v>14322095.93</v>
      </c>
      <c r="I17" s="979">
        <f>IF(E17=0,0,G17/E17)</f>
        <v>7.03353424242424</v>
      </c>
      <c r="J17" s="979">
        <f>IF(H17=0,1,IF(H17=0,0,(G17-H17)/ABS(H17)))</f>
        <v>6.24416762163106</v>
      </c>
    </row>
    <row r="18" ht="28.5" customHeight="1">
      <c r="A18" s="1017"/>
      <c r="B18" s="1018" t="s">
        <v>71</v>
      </c>
      <c r="C18" s="1019"/>
      <c r="D18" s="978">
        <v>26470000</v>
      </c>
      <c r="E18" s="978">
        <v>26470000</v>
      </c>
      <c r="F18" s="978">
        <v>7324222.46</v>
      </c>
      <c r="G18" s="978">
        <v>7324222.46</v>
      </c>
      <c r="H18" s="978">
        <v>12247788.55</v>
      </c>
      <c r="I18" s="979">
        <f>IF(E18=0,0,G18/E18)</f>
        <v>0.276698997355497</v>
      </c>
      <c r="J18" s="979">
        <f>IF(H18=0,1,IF(H18=0,0,(G18-H18)/ABS(H18)))</f>
        <v>-0.401996333452377</v>
      </c>
    </row>
    <row r="19" ht="28.5" customHeight="1">
      <c r="A19" s="1020"/>
      <c r="B19" s="1021" t="s">
        <v>72</v>
      </c>
      <c r="C19" s="1022"/>
      <c r="D19" s="978">
        <v>0</v>
      </c>
      <c r="E19" s="978">
        <v>0</v>
      </c>
      <c r="F19" s="978">
        <v>0</v>
      </c>
      <c r="G19" s="978">
        <v>0</v>
      </c>
      <c r="H19" s="978">
        <v>0</v>
      </c>
      <c r="I19" s="1004">
        <f>IF(E19=0,0,G19/E19)</f>
        <v>0</v>
      </c>
      <c r="J19" s="979">
        <f>IF(H19=0,1,IF(H19=0,0,(G19-H19)/ABS(H19)))</f>
        <v>1</v>
      </c>
    </row>
    <row r="20" ht="28.5" customHeight="1">
      <c r="A20" s="1023"/>
      <c r="B20" s="1024" t="s">
        <v>73</v>
      </c>
      <c r="C20" s="1025"/>
      <c r="D20" s="1026">
        <v>0</v>
      </c>
      <c r="E20" s="978">
        <v>0</v>
      </c>
      <c r="F20" s="978">
        <v>0</v>
      </c>
      <c r="G20" s="978">
        <v>0</v>
      </c>
      <c r="H20" s="978">
        <v>0</v>
      </c>
      <c r="I20" s="1004">
        <f>IF(E20=0,0,G20/E20)</f>
        <v>0</v>
      </c>
      <c r="J20" s="979">
        <f>IF(H20=0,1,IF(H20=0,0,(G20-H20)/ABS(H20)))</f>
        <v>1</v>
      </c>
    </row>
    <row r="21" ht="28.5" customHeight="1">
      <c r="A21" s="1027"/>
      <c r="B21" s="1028" t="s">
        <v>74</v>
      </c>
      <c r="C21" s="1029"/>
      <c r="D21" s="1030">
        <v>182547571.85</v>
      </c>
      <c r="E21" s="978">
        <v>182547571.85</v>
      </c>
      <c r="F21" s="978">
        <v>167712448.45</v>
      </c>
      <c r="G21" s="978">
        <v>167712448.45</v>
      </c>
      <c r="H21" s="978">
        <v>399506396.49</v>
      </c>
      <c r="I21" s="979">
        <f>IF(E21=0,0,G21/E21)</f>
        <v>0.918732836325043</v>
      </c>
      <c r="J21" s="979">
        <f>IF(H21=0,1,IF(H21=0,0,(G21-H21)/ABS(H21)))</f>
        <v>-0.580200843031563</v>
      </c>
    </row>
    <row r="22" ht="28.5" customHeight="1">
      <c r="A22" s="1031"/>
      <c r="B22" s="1032" t="s">
        <v>75</v>
      </c>
      <c r="C22" s="1033"/>
      <c r="D22" s="1034">
        <f>D5+D21</f>
        <v>5020051501.92</v>
      </c>
      <c r="E22" s="978">
        <f>E5+E21</f>
        <v>5020051501.92</v>
      </c>
      <c r="F22" s="978">
        <v>5005216378.52</v>
      </c>
      <c r="G22" s="978">
        <v>5005216378.52</v>
      </c>
      <c r="H22" s="978">
        <v>5604175617.76</v>
      </c>
      <c r="I22" s="979">
        <f>IF(E22=0,0,G22/E22)</f>
        <v>0.997044826453608</v>
      </c>
      <c r="J22" s="979">
        <f>IF(H22=0,1,IF(H22=0,0,(G22-H22)/ABS(H22)))</f>
        <v>-0.106877314362144</v>
      </c>
    </row>
    <row r="23" ht="28.5" customHeight="1">
      <c r="A23" s="1035"/>
      <c r="B23" s="1036"/>
      <c r="C23" s="1037"/>
      <c r="D23" s="1038"/>
      <c r="E23" s="1039"/>
      <c r="F23" s="1040"/>
      <c r="G23" s="1041"/>
      <c r="H23" s="1042"/>
      <c r="I23" s="1043"/>
      <c r="J23" s="1044" t="s">
        <v>76</v>
      </c>
    </row>
  </sheetData>
  <mergeCells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7647058823529" style="16"/>
    <col min="3" max="3" width="25.5254901960784" style="16"/>
    <col min="4" max="4" width="25.8117647058824" style="16"/>
    <col min="5" max="5" width="25.5254901960784" style="16"/>
    <col min="6" max="6" width="22.9450980392157" style="16"/>
    <col min="7" max="7" width="25.0980392156863" style="16"/>
    <col min="8" max="8" width="25.8117647058824" style="16"/>
    <col min="9" max="9" width="11.9019607843137" style="16"/>
    <col min="10" max="10" width="11.3294117647059" style="16"/>
  </cols>
  <sheetData>
    <row r="1" ht="38.25" customHeight="1">
      <c r="A1" s="1045"/>
      <c r="B1" s="1046" t="s">
        <v>0</v>
      </c>
      <c r="C1" s="1047"/>
      <c r="D1" s="1048"/>
      <c r="E1" s="1049" t="s">
        <v>77</v>
      </c>
      <c r="F1" s="1050"/>
      <c r="G1" s="1051"/>
      <c r="H1" s="1052"/>
      <c r="I1" s="1053"/>
      <c r="J1" s="1054"/>
    </row>
    <row r="2" ht="15" customHeight="1">
      <c r="A2" s="1055"/>
      <c r="B2" s="1056"/>
      <c r="C2" s="1057"/>
      <c r="D2" s="1058"/>
      <c r="E2" s="1059"/>
      <c r="F2" s="1060"/>
      <c r="G2" s="1061"/>
      <c r="H2" s="1062"/>
      <c r="I2" s="1063" t="s">
        <v>78</v>
      </c>
      <c r="J2" s="1064"/>
    </row>
    <row r="3" ht="18.75" customHeight="1">
      <c r="A3" s="1065"/>
      <c r="B3" s="1066" t="s">
        <v>47</v>
      </c>
      <c r="C3" s="1067" t="s">
        <v>48</v>
      </c>
      <c r="D3" s="1068"/>
      <c r="E3" s="1069"/>
      <c r="F3" s="1070" t="s">
        <v>0</v>
      </c>
      <c r="G3" s="1071"/>
      <c r="H3" s="1072"/>
      <c r="I3" s="1073" t="s">
        <v>79</v>
      </c>
      <c r="J3" s="1074" t="s">
        <v>80</v>
      </c>
    </row>
    <row r="4" ht="37.5" customHeight="1">
      <c r="A4" s="1075"/>
      <c r="B4" s="1076" t="s">
        <v>50</v>
      </c>
      <c r="C4" s="1077"/>
      <c r="D4" s="1078" t="s">
        <v>51</v>
      </c>
      <c r="E4" s="1079" t="s">
        <v>52</v>
      </c>
      <c r="F4" s="1080" t="s">
        <v>53</v>
      </c>
      <c r="G4" s="1081" t="s">
        <v>54</v>
      </c>
      <c r="H4" s="1082" t="s">
        <v>55</v>
      </c>
      <c r="I4" s="1083" t="s">
        <v>56</v>
      </c>
      <c r="J4" s="1084" t="s">
        <v>57</v>
      </c>
    </row>
    <row r="5" ht="27" customHeight="1">
      <c r="A5" s="1085"/>
      <c r="B5" s="1086" t="s">
        <v>58</v>
      </c>
      <c r="C5" s="1087"/>
      <c r="D5" s="1088">
        <v>192452138.37</v>
      </c>
      <c r="E5" s="1088">
        <v>192452138.37</v>
      </c>
      <c r="F5" s="1088">
        <v>192452138.37</v>
      </c>
      <c r="G5" s="1088">
        <f>E5</f>
        <v>192452138.37</v>
      </c>
      <c r="H5" s="1088">
        <v>894985609.83</v>
      </c>
      <c r="I5" s="1089">
        <f>IF(E5=0,0,G5/E5)</f>
        <v>1</v>
      </c>
      <c r="J5" s="1089">
        <f>IF(H5=0,1,IF(H5=0,0,(G5-H5)/ABS(H5)))</f>
        <v>-0.78496622039928</v>
      </c>
    </row>
    <row r="6" ht="27" customHeight="1">
      <c r="A6" s="1090"/>
      <c r="B6" s="1091" t="s">
        <v>81</v>
      </c>
      <c r="C6" s="1092"/>
      <c r="D6" s="1088">
        <v>4406893095.14</v>
      </c>
      <c r="E6" s="1088">
        <v>4406893095.14</v>
      </c>
      <c r="F6" s="1088">
        <v>1143127374.44</v>
      </c>
      <c r="G6" s="1088">
        <f>G7+G14+G16</f>
        <v>1143127374.44</v>
      </c>
      <c r="H6" s="1088">
        <v>521399873.38</v>
      </c>
      <c r="I6" s="1089">
        <f>IF(E6=0,0,G6/E6)</f>
        <v>0.259395304075032</v>
      </c>
      <c r="J6" s="1089">
        <f>IF(H6=0,1,IF(H6=0,0,(G6-H6)/ABS(H6)))</f>
        <v>1.19241973924854</v>
      </c>
    </row>
    <row r="7" ht="27" customHeight="1">
      <c r="A7" s="1093"/>
      <c r="B7" s="1094" t="s">
        <v>82</v>
      </c>
      <c r="C7" s="1095"/>
      <c r="D7" s="1088">
        <v>2354853095.14</v>
      </c>
      <c r="E7" s="1088">
        <v>2354853095.14</v>
      </c>
      <c r="F7" s="1088">
        <v>291398380.97</v>
      </c>
      <c r="G7" s="1088">
        <f>G8+G9+G10+G11+G12+G13</f>
        <v>291398380.97</v>
      </c>
      <c r="H7" s="1088">
        <v>521399873.38</v>
      </c>
      <c r="I7" s="1089">
        <f>IF(E7=0,0,G7/E7)</f>
        <v>0.123743762008507</v>
      </c>
      <c r="J7" s="1089">
        <f>IF(H7=0,1,IF(H7=0,0,(G7-H7)/ABS(H7)))</f>
        <v>-0.441123030811274</v>
      </c>
    </row>
    <row r="8" ht="27" customHeight="1">
      <c r="A8" s="1096"/>
      <c r="B8" s="1097" t="s">
        <v>83</v>
      </c>
      <c r="C8" s="1098"/>
      <c r="D8" s="1088">
        <v>2296453095.14</v>
      </c>
      <c r="E8" s="1088">
        <v>2296453095.14</v>
      </c>
      <c r="F8" s="1088">
        <v>286083457.04</v>
      </c>
      <c r="G8" s="1099">
        <v>286083457.04</v>
      </c>
      <c r="H8" s="1088">
        <v>513660657.43</v>
      </c>
      <c r="I8" s="1089">
        <f>IF(E8=0,0,G8/E8)</f>
        <v>0.124576224807483</v>
      </c>
      <c r="J8" s="1089">
        <f>IF(H8=0,1,IF(H8=0,0,(G8-H8)/ABS(H8)))</f>
        <v>-0.443049700416298</v>
      </c>
    </row>
    <row r="9" ht="27" customHeight="1">
      <c r="A9" s="1100"/>
      <c r="B9" s="1101" t="s">
        <v>61</v>
      </c>
      <c r="C9" s="1102"/>
      <c r="D9" s="1088">
        <v>8800000</v>
      </c>
      <c r="E9" s="1088">
        <v>8800000</v>
      </c>
      <c r="F9" s="1088">
        <v>554600.27</v>
      </c>
      <c r="G9" s="1103">
        <v>554600.27</v>
      </c>
      <c r="H9" s="1088">
        <v>2510648.27</v>
      </c>
      <c r="I9" s="1089">
        <f>IF(E9=0,0,G9/E9)</f>
        <v>0.0630227579545455</v>
      </c>
      <c r="J9" s="1089">
        <f>IF(H9=0,1,IF(H9=0,0,(G9-H9)/ABS(H9)))</f>
        <v>-0.779100769858137</v>
      </c>
    </row>
    <row r="10" ht="27" customHeight="1">
      <c r="A10" s="1104"/>
      <c r="B10" s="1105" t="s">
        <v>62</v>
      </c>
      <c r="C10" s="1106"/>
      <c r="D10" s="1088">
        <v>10000000</v>
      </c>
      <c r="E10" s="1088">
        <v>10000000</v>
      </c>
      <c r="F10" s="1088">
        <v>0</v>
      </c>
      <c r="G10" s="110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108"/>
      <c r="B11" s="1109" t="s">
        <v>63</v>
      </c>
      <c r="C11" s="1110"/>
      <c r="D11" s="1088">
        <v>0</v>
      </c>
      <c r="E11" s="1088">
        <v>0</v>
      </c>
      <c r="F11" s="1088">
        <v>0</v>
      </c>
      <c r="G11" s="1111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112"/>
      <c r="B12" s="1113" t="s">
        <v>64</v>
      </c>
      <c r="C12" s="1114"/>
      <c r="D12" s="1088">
        <v>1600000</v>
      </c>
      <c r="E12" s="1088">
        <v>1600000</v>
      </c>
      <c r="F12" s="1088">
        <v>1559187.15</v>
      </c>
      <c r="G12" s="1115">
        <v>1559187.15</v>
      </c>
      <c r="H12" s="1088">
        <v>80672.1</v>
      </c>
      <c r="I12" s="1089">
        <f>IF(E12=0,0,G12/E12)</f>
        <v>0.97449196875</v>
      </c>
      <c r="J12" s="1089">
        <f>IF(H12=0,1,IF(H12=0,0,(G12-H12)/ABS(H12)))</f>
        <v>18.3274645137538</v>
      </c>
    </row>
    <row r="13" ht="27" customHeight="1">
      <c r="A13" s="1116"/>
      <c r="B13" s="1117" t="s">
        <v>65</v>
      </c>
      <c r="C13" s="1118"/>
      <c r="D13" s="1088">
        <v>38000000</v>
      </c>
      <c r="E13" s="1088">
        <v>38000000</v>
      </c>
      <c r="F13" s="1088">
        <v>3201136.51</v>
      </c>
      <c r="G13" s="1119">
        <v>3201136.51</v>
      </c>
      <c r="H13" s="1088">
        <v>5147895.58</v>
      </c>
      <c r="I13" s="1089">
        <f>IF(E13=0,0,G13/E13)</f>
        <v>0.0842404344736842</v>
      </c>
      <c r="J13" s="1089">
        <f>IF(H13=0,1,IF(H13=0,0,(G13-H13)/ABS(H13)))</f>
        <v>-0.378165998075664</v>
      </c>
    </row>
    <row r="14" ht="27" customHeight="1">
      <c r="A14" s="1120"/>
      <c r="B14" s="1121" t="s">
        <v>84</v>
      </c>
      <c r="C14" s="1122"/>
      <c r="D14" s="1088">
        <v>1115900000</v>
      </c>
      <c r="E14" s="1088">
        <v>1115900000</v>
      </c>
      <c r="F14" s="1088">
        <v>368000000</v>
      </c>
      <c r="G14" s="1123">
        <v>368000000</v>
      </c>
      <c r="H14" s="1088">
        <v>0</v>
      </c>
      <c r="I14" s="1089">
        <f>IF(E14=0,0,G14/E14)</f>
        <v>0.329778654001255</v>
      </c>
      <c r="J14" s="1089">
        <f>IF(H14=0,1,IF(H14=0,0,(G14-H14)/ABS(H14)))</f>
        <v>1</v>
      </c>
    </row>
    <row r="15" ht="37.5" customHeight="1">
      <c r="A15" s="1124"/>
      <c r="B15" s="1125" t="s">
        <v>85</v>
      </c>
      <c r="C15" s="1126"/>
      <c r="D15" s="1088">
        <v>0</v>
      </c>
      <c r="E15" s="1088">
        <v>0</v>
      </c>
      <c r="F15" s="1088">
        <v>0</v>
      </c>
      <c r="G15" s="1127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128"/>
      <c r="B16" s="1129" t="s">
        <v>86</v>
      </c>
      <c r="C16" s="1130"/>
      <c r="D16" s="1088">
        <v>936140000</v>
      </c>
      <c r="E16" s="1088">
        <v>936140000</v>
      </c>
      <c r="F16" s="1088">
        <v>483728993.47</v>
      </c>
      <c r="G16" s="1131">
        <v>483728993.47</v>
      </c>
      <c r="H16" s="1088">
        <v>0</v>
      </c>
      <c r="I16" s="1089">
        <f>IF(E16=0,0,G16/E16)</f>
        <v>0.516727191947786</v>
      </c>
      <c r="J16" s="1089">
        <f>IF(H16=0,1,IF(H16=0,0,(G16-H16)/ABS(H16)))</f>
        <v>1</v>
      </c>
    </row>
    <row r="17" ht="37.5" customHeight="1">
      <c r="A17" s="1132"/>
      <c r="B17" s="1133" t="s">
        <v>87</v>
      </c>
      <c r="C17" s="1134"/>
      <c r="D17" s="1088">
        <v>0</v>
      </c>
      <c r="E17" s="1088">
        <v>0</v>
      </c>
      <c r="F17" s="1088">
        <v>0</v>
      </c>
      <c r="G17" s="1135">
        <v>0</v>
      </c>
      <c r="H17" s="1088">
        <v>0</v>
      </c>
      <c r="I17" s="1089">
        <f>IF(E17=0,0,G17/E17)</f>
        <v>0</v>
      </c>
      <c r="J17" s="1089">
        <f>IF(H17=0,1,IF(H17=0,0,(G17-H17)/ABS(H17)))</f>
        <v>1</v>
      </c>
    </row>
    <row r="18" ht="27" customHeight="1">
      <c r="A18" s="1136"/>
      <c r="B18" s="1137" t="s">
        <v>88</v>
      </c>
      <c r="C18" s="1138"/>
      <c r="D18" s="1088">
        <v>4375131691.71</v>
      </c>
      <c r="E18" s="1088">
        <v>4375131691.71</v>
      </c>
      <c r="F18" s="1088">
        <v>939673386.14</v>
      </c>
      <c r="G18" s="1088">
        <f>G19+G25+G27</f>
        <v>939673386.14</v>
      </c>
      <c r="H18" s="1088">
        <v>773153195.36</v>
      </c>
      <c r="I18" s="1089">
        <f>IF(E18=0,0,G18/E18)</f>
        <v>0.214776023295594</v>
      </c>
      <c r="J18" s="1089">
        <f>IF(H18=0,1,IF(H18=0,0,(G18-H18)/ABS(H18)))</f>
        <v>0.215378002418349</v>
      </c>
    </row>
    <row r="19" ht="27" customHeight="1">
      <c r="A19" s="1139"/>
      <c r="B19" s="1140" t="s">
        <v>89</v>
      </c>
      <c r="C19" s="1141"/>
      <c r="D19" s="1088">
        <v>3588585825.86</v>
      </c>
      <c r="E19" s="1088">
        <v>3588585825.86</v>
      </c>
      <c r="F19" s="1088">
        <v>802773386.14</v>
      </c>
      <c r="G19" s="1088">
        <f>SUM(G20:G24)</f>
        <v>802773386.14</v>
      </c>
      <c r="H19" s="1088">
        <v>773153195.36</v>
      </c>
      <c r="I19" s="1089">
        <f>IF(E19=0,0,G19/E19)</f>
        <v>0.223701877311968</v>
      </c>
      <c r="J19" s="1089">
        <f>IF(H19=0,1,IF(H19=0,0,(G19-H19)/ABS(H19)))</f>
        <v>0.0383108948624446</v>
      </c>
    </row>
    <row r="20" ht="27" customHeight="1">
      <c r="A20" s="1142"/>
      <c r="B20" s="1143" t="s">
        <v>90</v>
      </c>
      <c r="C20" s="1144"/>
      <c r="D20" s="1088">
        <v>3462764202.18</v>
      </c>
      <c r="E20" s="1088">
        <v>3462764202.18</v>
      </c>
      <c r="F20" s="1088">
        <v>786881861.98</v>
      </c>
      <c r="G20" s="1145">
        <v>786881861.98</v>
      </c>
      <c r="H20" s="1088">
        <v>748772650.56</v>
      </c>
      <c r="I20" s="1089">
        <f>IF(E20=0,0,G20/E20)</f>
        <v>0.227240960122152</v>
      </c>
      <c r="J20" s="1089">
        <f>IF(H20=0,1,IF(H20=0,0,(G20-H20)/ABS(H20)))</f>
        <v>0.0508955707603617</v>
      </c>
    </row>
    <row r="21" ht="27" customHeight="1">
      <c r="A21" s="1146"/>
      <c r="B21" s="1147" t="s">
        <v>91</v>
      </c>
      <c r="C21" s="1148"/>
      <c r="D21" s="1088">
        <v>0</v>
      </c>
      <c r="E21" s="1088">
        <v>0</v>
      </c>
      <c r="F21" s="1088">
        <v>0</v>
      </c>
      <c r="G21" s="1149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150"/>
      <c r="B22" s="1151" t="s">
        <v>92</v>
      </c>
      <c r="C22" s="1152"/>
      <c r="D22" s="1088">
        <v>104221623.68</v>
      </c>
      <c r="E22" s="1088">
        <v>104221623.68</v>
      </c>
      <c r="F22" s="1088">
        <v>9238139.19</v>
      </c>
      <c r="G22" s="1153">
        <v>9238139.19</v>
      </c>
      <c r="H22" s="1088">
        <v>13804891.18</v>
      </c>
      <c r="I22" s="1089">
        <f>IF(E22=0,0,G22/E22)</f>
        <v>0.0886393712149851</v>
      </c>
      <c r="J22" s="1089">
        <f>IF(H22=0,1,IF(H22=0,0,(G22-H22)/ABS(H22)))</f>
        <v>-0.330806808286626</v>
      </c>
    </row>
    <row r="23" ht="27" customHeight="1">
      <c r="A23" s="1154"/>
      <c r="B23" s="1155" t="s">
        <v>93</v>
      </c>
      <c r="C23" s="1156"/>
      <c r="D23" s="1088">
        <v>1600000</v>
      </c>
      <c r="E23" s="1088">
        <v>1600000</v>
      </c>
      <c r="F23" s="1088">
        <v>343815.82</v>
      </c>
      <c r="G23" s="1157">
        <v>343815.82</v>
      </c>
      <c r="H23" s="1088">
        <v>137758.93</v>
      </c>
      <c r="I23" s="1089">
        <f>IF(E23=0,0,G23/E23)</f>
        <v>0.2148848875</v>
      </c>
      <c r="J23" s="1089">
        <f>IF(H23=0,1,IF(H23=0,0,(G23-H23)/ABS(H23)))</f>
        <v>1.49577882174317</v>
      </c>
    </row>
    <row r="24" ht="27" customHeight="1">
      <c r="A24" s="1158"/>
      <c r="B24" s="1159" t="s">
        <v>94</v>
      </c>
      <c r="C24" s="1160"/>
      <c r="D24" s="1088">
        <v>20000000</v>
      </c>
      <c r="E24" s="1088">
        <v>20000000</v>
      </c>
      <c r="F24" s="1088">
        <v>6309569.15</v>
      </c>
      <c r="G24" s="1161">
        <v>6309569.15</v>
      </c>
      <c r="H24" s="1088">
        <v>10437894.69</v>
      </c>
      <c r="I24" s="1089">
        <f>IF(E24=0,0,G24/E24)</f>
        <v>0.3154784575</v>
      </c>
      <c r="J24" s="1089">
        <f>IF(H24=0,1,IF(H24=0,0,(G24-H24)/ABS(H24)))</f>
        <v>-0.395513239269901</v>
      </c>
    </row>
    <row r="25" ht="27" customHeight="1">
      <c r="A25" s="1162"/>
      <c r="B25" s="1163" t="s">
        <v>95</v>
      </c>
      <c r="C25" s="1164"/>
      <c r="D25" s="1088">
        <v>786545865.85</v>
      </c>
      <c r="E25" s="1088">
        <v>786545865.85</v>
      </c>
      <c r="F25" s="1088">
        <v>136900000</v>
      </c>
      <c r="G25" s="1165">
        <v>136900000</v>
      </c>
      <c r="H25" s="1088">
        <v>0</v>
      </c>
      <c r="I25" s="1089">
        <f>IF(E25=0,0,G25/E25)</f>
        <v>0.174052151239846</v>
      </c>
      <c r="J25" s="1089">
        <f>IF(H25=0,1,IF(H25=0,0,(G25-H25)/ABS(H25)))</f>
        <v>1</v>
      </c>
    </row>
    <row r="26" ht="37.5" customHeight="1">
      <c r="A26" s="1166"/>
      <c r="B26" s="1167" t="s">
        <v>96</v>
      </c>
      <c r="C26" s="1168"/>
      <c r="D26" s="1088">
        <v>0</v>
      </c>
      <c r="E26" s="1088">
        <v>0</v>
      </c>
      <c r="F26" s="1088">
        <v>0</v>
      </c>
      <c r="G26" s="1169">
        <v>0</v>
      </c>
      <c r="H26" s="1088">
        <v>0</v>
      </c>
      <c r="I26" s="1089">
        <f>IF(E26=0,0,G26/E26)</f>
        <v>0</v>
      </c>
      <c r="J26" s="1089">
        <f>IF(H26=0,1,IF(H26=0,0,(G26-H26)/ABS(H26)))</f>
        <v>1</v>
      </c>
    </row>
    <row r="27" ht="27" customHeight="1">
      <c r="A27" s="1170"/>
      <c r="B27" s="1171" t="s">
        <v>97</v>
      </c>
      <c r="C27" s="1172"/>
      <c r="D27" s="1088">
        <v>0</v>
      </c>
      <c r="E27" s="1088">
        <v>0</v>
      </c>
      <c r="F27" s="1088">
        <v>0</v>
      </c>
      <c r="G27" s="1173">
        <v>0</v>
      </c>
      <c r="H27" s="1088">
        <v>0</v>
      </c>
      <c r="I27" s="1089">
        <f>IF(E27=0,0,G27/E27)</f>
        <v>0</v>
      </c>
      <c r="J27" s="1089">
        <f>IF(H27=0,1,IF(H27=0,0,(G27-H27)/ABS(H27)))</f>
        <v>1</v>
      </c>
    </row>
    <row r="28" ht="37.5" customHeight="1">
      <c r="A28" s="1174"/>
      <c r="B28" s="1175" t="s">
        <v>98</v>
      </c>
      <c r="C28" s="1176"/>
      <c r="D28" s="1088">
        <v>0</v>
      </c>
      <c r="E28" s="1088">
        <v>0</v>
      </c>
      <c r="F28" s="1088">
        <v>0</v>
      </c>
      <c r="G28" s="1177">
        <v>0</v>
      </c>
      <c r="H28" s="1088">
        <v>0</v>
      </c>
      <c r="I28" s="1089">
        <f>IF(E28=0,0,G28/E28)</f>
        <v>0</v>
      </c>
      <c r="J28" s="1089">
        <f>IF(H28=0,1,IF(H28=0,0,(G28-H28)/ABS(H28)))</f>
        <v>1</v>
      </c>
    </row>
    <row r="29" ht="27" customHeight="1">
      <c r="A29" s="1178"/>
      <c r="B29" s="1179" t="s">
        <v>74</v>
      </c>
      <c r="C29" s="1180"/>
      <c r="D29" s="1088">
        <v>31761403.43</v>
      </c>
      <c r="E29" s="1088">
        <v>31761403.43</v>
      </c>
      <c r="F29" s="1088">
        <f>F6-F18</f>
        <v>203453988.3</v>
      </c>
      <c r="G29" s="1088">
        <f>G6-G18</f>
        <v>203453988.3</v>
      </c>
      <c r="H29" s="1088">
        <v>-251753321.98</v>
      </c>
      <c r="I29" s="1089">
        <f>IF(E29=0,0,G29/E29)</f>
        <v>6.40569894048917</v>
      </c>
      <c r="J29" s="1089">
        <f>IF(H29=0,1,IF(H29=0,0,(G29-H29)/ABS(H29)))</f>
        <v>1.80814817735022</v>
      </c>
    </row>
    <row r="30" ht="27" customHeight="1">
      <c r="A30" s="1181"/>
      <c r="B30" s="1182" t="s">
        <v>75</v>
      </c>
      <c r="C30" s="1183"/>
      <c r="D30" s="1088">
        <f>D5+D29</f>
        <v>224213541.8</v>
      </c>
      <c r="E30" s="1088">
        <f>E5+E29</f>
        <v>224213541.8</v>
      </c>
      <c r="F30" s="1088">
        <f>F5+F29</f>
        <v>395906126.67</v>
      </c>
      <c r="G30" s="1088">
        <f>G5+G29</f>
        <v>395906126.67</v>
      </c>
      <c r="H30" s="1088">
        <v>643232287.85</v>
      </c>
      <c r="I30" s="1089">
        <f>IF(E30=0,0,G30/E30)</f>
        <v>1.76575475099158</v>
      </c>
      <c r="J30" s="1089">
        <f>IF(H30=0,1,IF(H30=0,0,(G30-H30)/ABS(H30)))</f>
        <v>-0.38450520263323</v>
      </c>
    </row>
    <row r="31" ht="27" customHeight="1">
      <c r="A31" s="1184"/>
      <c r="B31" s="1185"/>
      <c r="C31" s="1186"/>
      <c r="D31" s="1187"/>
      <c r="E31" s="1188"/>
      <c r="F31" s="1189"/>
      <c r="G31" s="1190"/>
      <c r="H31" s="1191"/>
      <c r="I31" s="1192"/>
      <c r="J31" s="1193" t="s">
        <v>99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6235294117647" style="16"/>
    <col min="3" max="3" width="17.6392156862745" style="16"/>
    <col min="4" max="4" width="26.1019607843137" style="16"/>
    <col min="5" max="5" width="24.2352941176471" style="16"/>
    <col min="6" max="6" width="22.8" style="16"/>
    <col min="7" max="7" width="25.5254901960784" style="16"/>
    <col min="8" max="8" width="24.3803921568627" style="16"/>
    <col min="9" max="9" width="11.1843137254902" style="16"/>
    <col min="10" max="10" width="11.9019607843137" style="16"/>
  </cols>
  <sheetData>
    <row r="1" ht="36" customHeight="1">
      <c r="A1" s="1194"/>
      <c r="B1" s="1195" t="s">
        <v>0</v>
      </c>
      <c r="C1" s="1196"/>
      <c r="D1" s="1197"/>
      <c r="E1" s="1198" t="s">
        <v>100</v>
      </c>
      <c r="F1" s="1199"/>
      <c r="G1" s="1200"/>
      <c r="H1" s="1201"/>
      <c r="I1" s="1202"/>
      <c r="J1" s="1203"/>
    </row>
    <row r="2" ht="15.75" customHeight="1">
      <c r="A2" s="1204"/>
      <c r="B2" s="1205"/>
      <c r="C2" s="1206"/>
      <c r="D2" s="1207"/>
      <c r="E2" s="1208"/>
      <c r="F2" s="1209"/>
      <c r="G2" s="1210"/>
      <c r="H2" s="1211"/>
      <c r="I2" s="1212" t="s">
        <v>101</v>
      </c>
      <c r="J2" s="1213"/>
    </row>
    <row r="3" ht="15.75" customHeight="1">
      <c r="A3" s="1214"/>
      <c r="B3" s="1215" t="s">
        <v>47</v>
      </c>
      <c r="C3" s="1216" t="s">
        <v>48</v>
      </c>
      <c r="D3" s="1217"/>
      <c r="E3" s="1218"/>
      <c r="F3" s="1219" t="s">
        <v>0</v>
      </c>
      <c r="G3" s="1220"/>
      <c r="H3" s="1221"/>
      <c r="I3" s="1222"/>
      <c r="J3" s="1223" t="s">
        <v>49</v>
      </c>
    </row>
    <row r="4" ht="39.75" customHeight="1">
      <c r="A4" s="1224"/>
      <c r="B4" s="1225" t="s">
        <v>50</v>
      </c>
      <c r="C4" s="1226"/>
      <c r="D4" s="1227" t="s">
        <v>51</v>
      </c>
      <c r="E4" s="1228" t="s">
        <v>52</v>
      </c>
      <c r="F4" s="1229" t="s">
        <v>53</v>
      </c>
      <c r="G4" s="1230" t="s">
        <v>54</v>
      </c>
      <c r="H4" s="1231" t="s">
        <v>55</v>
      </c>
      <c r="I4" s="1232" t="s">
        <v>56</v>
      </c>
      <c r="J4" s="1233" t="s">
        <v>57</v>
      </c>
    </row>
    <row r="5" ht="27" customHeight="1">
      <c r="A5" s="1234"/>
      <c r="B5" s="1235" t="s">
        <v>58</v>
      </c>
      <c r="C5" s="1236"/>
      <c r="D5" s="978">
        <v>0</v>
      </c>
      <c r="E5" s="978">
        <v>0</v>
      </c>
      <c r="F5" s="978">
        <v>0</v>
      </c>
      <c r="G5" s="978">
        <f>E5</f>
        <v>0</v>
      </c>
      <c r="H5" s="978">
        <v>0</v>
      </c>
      <c r="I5" s="979">
        <f>IF(E5=0,0,G5/E5)</f>
        <v>0</v>
      </c>
      <c r="J5" s="979">
        <f>IF(H5=0,1,IF(H5=0,0,(G5-H5)/ABS(H5)))</f>
        <v>1</v>
      </c>
    </row>
    <row r="6" ht="27" customHeight="1">
      <c r="A6" s="1237"/>
      <c r="B6" s="1238" t="s">
        <v>81</v>
      </c>
      <c r="C6" s="1239"/>
      <c r="D6" s="978">
        <v>0</v>
      </c>
      <c r="E6" s="978">
        <v>0</v>
      </c>
      <c r="F6" s="978">
        <v>0</v>
      </c>
      <c r="G6" s="978">
        <f>G7+G15+G16</f>
        <v>0</v>
      </c>
      <c r="H6" s="978">
        <v>0</v>
      </c>
      <c r="I6" s="979">
        <f>IF(E6=0,0,G6/E6)</f>
        <v>0</v>
      </c>
      <c r="J6" s="979">
        <f>IF(H6=0,1,IF(H6=0,0,(G6-H6)/ABS(H6)))</f>
        <v>1</v>
      </c>
    </row>
    <row r="7" ht="27" customHeight="1">
      <c r="A7" s="1240"/>
      <c r="B7" s="1241" t="s">
        <v>82</v>
      </c>
      <c r="C7" s="1242"/>
      <c r="D7" s="978">
        <v>0</v>
      </c>
      <c r="E7" s="978">
        <v>0</v>
      </c>
      <c r="F7" s="978">
        <v>0</v>
      </c>
      <c r="G7" s="978">
        <f>SUM(G8:G14)</f>
        <v>0</v>
      </c>
      <c r="H7" s="978">
        <v>0</v>
      </c>
      <c r="I7" s="979">
        <f>IF(E7=0,0,G7/E7)</f>
        <v>0</v>
      </c>
      <c r="J7" s="979">
        <f>IF(H7=0,1,IF(H7=0,0,(G7-H7)/ABS(H7)))</f>
        <v>1</v>
      </c>
    </row>
    <row r="8" ht="27" customHeight="1">
      <c r="A8" s="1243"/>
      <c r="B8" s="1244" t="s">
        <v>102</v>
      </c>
      <c r="C8" s="1245"/>
      <c r="D8" s="978">
        <v>0</v>
      </c>
      <c r="E8" s="978">
        <v>0</v>
      </c>
      <c r="F8" s="978">
        <v>0</v>
      </c>
      <c r="G8" s="1246">
        <v>0</v>
      </c>
      <c r="H8" s="978">
        <v>0</v>
      </c>
      <c r="I8" s="979">
        <f>IF(E8=0,0,G8/E8)</f>
        <v>0</v>
      </c>
      <c r="J8" s="979">
        <f>IF(H8=0,1,IF(H8=0,0,(G8-H8)/ABS(H8)))</f>
        <v>1</v>
      </c>
    </row>
    <row r="9" ht="27" customHeight="1">
      <c r="A9" s="1247"/>
      <c r="B9" s="1248" t="s">
        <v>103</v>
      </c>
      <c r="C9" s="1249"/>
      <c r="D9" s="978">
        <v>0</v>
      </c>
      <c r="E9" s="978">
        <v>0</v>
      </c>
      <c r="F9" s="978">
        <v>0</v>
      </c>
      <c r="G9" s="1250">
        <v>0</v>
      </c>
      <c r="H9" s="978">
        <v>0</v>
      </c>
      <c r="I9" s="979">
        <f>IF(E9=0,0,G9/E9)</f>
        <v>0</v>
      </c>
      <c r="J9" s="979">
        <f>IF(H9=0,1,IF(H9=0,0,(G9-H9)/ABS(H9)))</f>
        <v>1</v>
      </c>
    </row>
    <row r="10" ht="27" customHeight="1">
      <c r="A10" s="1251"/>
      <c r="B10" s="1252" t="s">
        <v>104</v>
      </c>
      <c r="C10" s="1253"/>
      <c r="D10" s="978">
        <v>0</v>
      </c>
      <c r="E10" s="978">
        <v>0</v>
      </c>
      <c r="F10" s="978">
        <v>0</v>
      </c>
      <c r="G10" s="1254">
        <v>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7" customHeight="1">
      <c r="A11" s="1255"/>
      <c r="B11" s="1256" t="s">
        <v>105</v>
      </c>
      <c r="C11" s="1257"/>
      <c r="D11" s="978">
        <v>0</v>
      </c>
      <c r="E11" s="978">
        <v>0</v>
      </c>
      <c r="F11" s="978">
        <v>0</v>
      </c>
      <c r="G11" s="1258">
        <v>0</v>
      </c>
      <c r="H11" s="978">
        <v>0</v>
      </c>
      <c r="I11" s="979">
        <f>IF(E11=0,0,G11/E11)</f>
        <v>0</v>
      </c>
      <c r="J11" s="979">
        <f>IF(H11=0,1,IF(H11=0,0,(G11-H11)/ABS(H11)))</f>
        <v>1</v>
      </c>
    </row>
    <row r="12" ht="27" customHeight="1">
      <c r="A12" s="1259"/>
      <c r="B12" s="1260" t="s">
        <v>106</v>
      </c>
      <c r="C12" s="1261"/>
      <c r="D12" s="978">
        <v>0</v>
      </c>
      <c r="E12" s="978">
        <v>0</v>
      </c>
      <c r="F12" s="978">
        <v>0</v>
      </c>
      <c r="G12" s="1262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263"/>
      <c r="B13" s="1264" t="s">
        <v>107</v>
      </c>
      <c r="C13" s="1265"/>
      <c r="D13" s="978">
        <v>0</v>
      </c>
      <c r="E13" s="978">
        <v>0</v>
      </c>
      <c r="F13" s="978">
        <v>0</v>
      </c>
      <c r="G13" s="1266">
        <v>0</v>
      </c>
      <c r="H13" s="978">
        <v>0</v>
      </c>
      <c r="I13" s="979">
        <f>IF(E13=0,0,G13/E13)</f>
        <v>0</v>
      </c>
      <c r="J13" s="979">
        <f>IF(H13=0,1,IF(H13=0,0,(G13-H13)/ABS(H13)))</f>
        <v>1</v>
      </c>
    </row>
    <row r="14" ht="27" customHeight="1">
      <c r="A14" s="1267"/>
      <c r="B14" s="1268" t="s">
        <v>108</v>
      </c>
      <c r="C14" s="1269"/>
      <c r="D14" s="978">
        <v>0</v>
      </c>
      <c r="E14" s="978">
        <v>0</v>
      </c>
      <c r="F14" s="978">
        <v>0</v>
      </c>
      <c r="G14" s="1270">
        <v>0</v>
      </c>
      <c r="H14" s="978">
        <v>0</v>
      </c>
      <c r="I14" s="979">
        <f>IF(E14=0,0,G14/E14)</f>
        <v>0</v>
      </c>
      <c r="J14" s="979">
        <f>IF(H14=0,1,IF(H14=0,0,(G14-H14)/ABS(H14)))</f>
        <v>1</v>
      </c>
    </row>
    <row r="15" ht="27" customHeight="1">
      <c r="A15" s="1271"/>
      <c r="B15" s="1272" t="s">
        <v>84</v>
      </c>
      <c r="C15" s="1273"/>
      <c r="D15" s="978">
        <v>0</v>
      </c>
      <c r="E15" s="978">
        <v>0</v>
      </c>
      <c r="F15" s="978">
        <v>0</v>
      </c>
      <c r="G15" s="1274">
        <v>0</v>
      </c>
      <c r="H15" s="978">
        <v>0</v>
      </c>
      <c r="I15" s="979">
        <f>IF(E15=0,0,G15/E15)</f>
        <v>0</v>
      </c>
      <c r="J15" s="979">
        <f>IF(H15=0,1,IF(H15=0,0,(G15-H15)/ABS(H15)))</f>
        <v>1</v>
      </c>
    </row>
    <row r="16" ht="27" customHeight="1">
      <c r="A16" s="1275"/>
      <c r="B16" s="1276" t="s">
        <v>86</v>
      </c>
      <c r="C16" s="1277"/>
      <c r="D16" s="978">
        <v>0</v>
      </c>
      <c r="E16" s="978">
        <v>0</v>
      </c>
      <c r="F16" s="978">
        <v>0</v>
      </c>
      <c r="G16" s="1278">
        <v>0</v>
      </c>
      <c r="H16" s="978">
        <v>0</v>
      </c>
      <c r="I16" s="979">
        <f>IF(E16=0,0,G16/E16)</f>
        <v>0</v>
      </c>
      <c r="J16" s="979">
        <f>IF(H16=0,1,IF(H16=0,0,(G16-H16)/ABS(H16)))</f>
        <v>1</v>
      </c>
    </row>
    <row r="17" ht="27" customHeight="1">
      <c r="A17" s="1279"/>
      <c r="B17" s="1280" t="s">
        <v>88</v>
      </c>
      <c r="C17" s="1281"/>
      <c r="D17" s="978">
        <v>0</v>
      </c>
      <c r="E17" s="978">
        <v>0</v>
      </c>
      <c r="F17" s="978">
        <v>0</v>
      </c>
      <c r="G17" s="978">
        <f>G18+G24+G25</f>
        <v>0</v>
      </c>
      <c r="H17" s="978">
        <v>0</v>
      </c>
      <c r="I17" s="979">
        <f>IF(E17=0,0,G17/E17)</f>
        <v>0</v>
      </c>
      <c r="J17" s="979">
        <f>IF(H17=0,1,IF(H17=0,0,(G17-H17)/ABS(H17)))</f>
        <v>1</v>
      </c>
    </row>
    <row r="18" ht="27" customHeight="1">
      <c r="A18" s="1282"/>
      <c r="B18" s="1283" t="s">
        <v>89</v>
      </c>
      <c r="C18" s="1284"/>
      <c r="D18" s="978">
        <v>0</v>
      </c>
      <c r="E18" s="978">
        <v>0</v>
      </c>
      <c r="F18" s="978">
        <v>0</v>
      </c>
      <c r="G18" s="978">
        <f>SUM(G19:G23)</f>
        <v>0</v>
      </c>
      <c r="H18" s="978">
        <v>0</v>
      </c>
      <c r="I18" s="979">
        <f>IF(E18=0,0,G18/E18)</f>
        <v>0</v>
      </c>
      <c r="J18" s="979">
        <f>IF(H18=0,1,IF(H18=0,0,(G18-H18)/ABS(H18)))</f>
        <v>1</v>
      </c>
    </row>
    <row r="19" ht="27" customHeight="1">
      <c r="A19" s="1285"/>
      <c r="B19" s="1286" t="s">
        <v>109</v>
      </c>
      <c r="C19" s="1287"/>
      <c r="D19" s="978">
        <v>0</v>
      </c>
      <c r="E19" s="978">
        <v>0</v>
      </c>
      <c r="F19" s="978">
        <v>0</v>
      </c>
      <c r="G19" s="1288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289"/>
      <c r="B20" s="1290" t="s">
        <v>110</v>
      </c>
      <c r="C20" s="1291"/>
      <c r="D20" s="978">
        <v>0</v>
      </c>
      <c r="E20" s="978">
        <v>0</v>
      </c>
      <c r="F20" s="978">
        <v>0</v>
      </c>
      <c r="G20" s="1292">
        <v>0</v>
      </c>
      <c r="H20" s="978">
        <v>0</v>
      </c>
      <c r="I20" s="979">
        <f>IF(E20=0,0,G20/E20)</f>
        <v>0</v>
      </c>
      <c r="J20" s="979">
        <f>IF(H20=0,1,IF(H20=0,0,(G20-H20)/ABS(H20)))</f>
        <v>1</v>
      </c>
    </row>
    <row r="21" ht="27" customHeight="1">
      <c r="A21" s="1293"/>
      <c r="B21" s="1294" t="s">
        <v>111</v>
      </c>
      <c r="C21" s="1295"/>
      <c r="D21" s="978">
        <v>0</v>
      </c>
      <c r="E21" s="978">
        <v>0</v>
      </c>
      <c r="F21" s="978">
        <v>0</v>
      </c>
      <c r="G21" s="1296">
        <v>0</v>
      </c>
      <c r="H21" s="978">
        <v>0</v>
      </c>
      <c r="I21" s="979">
        <f>IF(E21=0,0,G21/E21)</f>
        <v>0</v>
      </c>
      <c r="J21" s="979">
        <f>IF(H21=0,1,IF(H21=0,0,(G21-H21)/ABS(H21)))</f>
        <v>1</v>
      </c>
    </row>
    <row r="22" ht="27" customHeight="1">
      <c r="A22" s="1297"/>
      <c r="B22" s="1298" t="s">
        <v>93</v>
      </c>
      <c r="C22" s="1299"/>
      <c r="D22" s="978">
        <v>0</v>
      </c>
      <c r="E22" s="978">
        <v>0</v>
      </c>
      <c r="F22" s="978">
        <v>0</v>
      </c>
      <c r="G22" s="1300">
        <v>0</v>
      </c>
      <c r="H22" s="978">
        <v>0</v>
      </c>
      <c r="I22" s="979">
        <f>IF(E22=0,0,G22/E22)</f>
        <v>0</v>
      </c>
      <c r="J22" s="979">
        <f>IF(H22=0,1,IF(H22=0,0,(G22-H22)/ABS(H22)))</f>
        <v>1</v>
      </c>
    </row>
    <row r="23" ht="27" customHeight="1">
      <c r="A23" s="1301"/>
      <c r="B23" s="1302" t="s">
        <v>94</v>
      </c>
      <c r="C23" s="1303"/>
      <c r="D23" s="978">
        <v>0</v>
      </c>
      <c r="E23" s="978">
        <v>0</v>
      </c>
      <c r="F23" s="978">
        <v>0</v>
      </c>
      <c r="G23" s="1304">
        <v>0</v>
      </c>
      <c r="H23" s="978">
        <v>0</v>
      </c>
      <c r="I23" s="979">
        <f>IF(E23=0,0,G23/E23)</f>
        <v>0</v>
      </c>
      <c r="J23" s="979">
        <f>IF(H23=0,1,IF(H23=0,0,(G23-H23)/ABS(H23)))</f>
        <v>1</v>
      </c>
    </row>
    <row r="24" ht="27" customHeight="1">
      <c r="A24" s="1305"/>
      <c r="B24" s="1306" t="s">
        <v>95</v>
      </c>
      <c r="C24" s="1307"/>
      <c r="D24" s="978">
        <v>0</v>
      </c>
      <c r="E24" s="978">
        <v>0</v>
      </c>
      <c r="F24" s="978">
        <v>0</v>
      </c>
      <c r="G24" s="1308">
        <v>0</v>
      </c>
      <c r="H24" s="978">
        <v>0</v>
      </c>
      <c r="I24" s="979">
        <f>IF(E24=0,0,G24/E24)</f>
        <v>0</v>
      </c>
      <c r="J24" s="979">
        <f>IF(H24=0,1,IF(H24=0,0,(G24-H24)/ABS(H24)))</f>
        <v>1</v>
      </c>
    </row>
    <row r="25" ht="27" customHeight="1">
      <c r="A25" s="1309"/>
      <c r="B25" s="1310" t="s">
        <v>97</v>
      </c>
      <c r="C25" s="1311"/>
      <c r="D25" s="978">
        <v>0</v>
      </c>
      <c r="E25" s="978">
        <v>0</v>
      </c>
      <c r="F25" s="978">
        <v>0</v>
      </c>
      <c r="G25" s="1312">
        <v>0</v>
      </c>
      <c r="H25" s="978">
        <v>0</v>
      </c>
      <c r="I25" s="979">
        <f>IF(E25=0,0,G25/E25)</f>
        <v>0</v>
      </c>
      <c r="J25" s="979">
        <f>IF(H25=0,1,IF(H25=0,0,(G25-H25)/ABS(H25)))</f>
        <v>1</v>
      </c>
    </row>
    <row r="26" ht="27" customHeight="1">
      <c r="A26" s="1313"/>
      <c r="B26" s="1314" t="s">
        <v>74</v>
      </c>
      <c r="C26" s="1315"/>
      <c r="D26" s="978">
        <v>0</v>
      </c>
      <c r="E26" s="978">
        <v>0</v>
      </c>
      <c r="F26" s="978">
        <f>F6-F17</f>
        <v>0</v>
      </c>
      <c r="G26" s="978">
        <f>G6-G17</f>
        <v>0</v>
      </c>
      <c r="H26" s="978">
        <v>0</v>
      </c>
      <c r="I26" s="979">
        <f>IF(E26=0,0,G26/E26)</f>
        <v>0</v>
      </c>
      <c r="J26" s="979">
        <f>IF(H26=0,1,IF(H26=0,0,(G26-H26)/ABS(H26)))</f>
        <v>1</v>
      </c>
    </row>
    <row r="27" ht="27" customHeight="1">
      <c r="A27" s="1316"/>
      <c r="B27" s="1317" t="s">
        <v>75</v>
      </c>
      <c r="C27" s="1318"/>
      <c r="D27" s="978">
        <f>D5+D26</f>
        <v>0</v>
      </c>
      <c r="E27" s="978">
        <f>E5+E26</f>
        <v>0</v>
      </c>
      <c r="F27" s="978">
        <f>F5+F26</f>
        <v>0</v>
      </c>
      <c r="G27" s="978">
        <f>G5+G26</f>
        <v>0</v>
      </c>
      <c r="H27" s="978">
        <v>0</v>
      </c>
      <c r="I27" s="979">
        <f>IF(E27=0,0,G27/E27)</f>
        <v>0</v>
      </c>
      <c r="J27" s="979">
        <f>IF(H27=0,1,IF(H27=0,0,(G27-H27)/ABS(H27)))</f>
        <v>1</v>
      </c>
    </row>
    <row r="28" ht="27" customHeight="1">
      <c r="A28" s="1319"/>
      <c r="B28" s="1320"/>
      <c r="C28" s="1321"/>
      <c r="D28" s="1322"/>
      <c r="E28" s="1323"/>
      <c r="F28" s="1324"/>
      <c r="G28" s="1325"/>
      <c r="H28" s="1326"/>
      <c r="I28" s="1327"/>
      <c r="J28" s="1328" t="s">
        <v>112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G11"/>
    <mergeCell ref="B12:C12"/>
    <mergeCell ref="B13:C13"/>
    <mergeCell ref="B14:C14"/>
    <mergeCell ref="B15:C15"/>
    <mergeCell ref="B16:C16"/>
    <mergeCell ref="B17:C17"/>
    <mergeCell ref="G17"/>
    <mergeCell ref="B18:C18"/>
    <mergeCell ref="B19:C19"/>
    <mergeCell ref="G19"/>
    <mergeCell ref="B20:C20"/>
    <mergeCell ref="B21:C21"/>
    <mergeCell ref="B22:C22"/>
    <mergeCell ref="B23:C23"/>
    <mergeCell ref="B24:C24"/>
    <mergeCell ref="B25:C25"/>
    <mergeCell ref="B26:C26"/>
    <mergeCell ref="G26"/>
    <mergeCell ref="B27:C27"/>
    <mergeCell ref="G27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21.3686274509804" style="16"/>
    <col min="3" max="3" width="22.9450980392157" style="16"/>
    <col min="4" max="4" width="24.3803921568627" style="16"/>
    <col min="5" max="5" width="23.5176470588235" style="16"/>
    <col min="6" max="6" width="23.5176470588235" style="16"/>
    <col min="7" max="7" width="23.5176470588235" style="16"/>
    <col min="8" max="8" width="23.5176470588235" style="16"/>
    <col min="9" max="9" width="10.4666666666667" style="16"/>
    <col min="10" max="10" width="12.0470588235294" style="16"/>
  </cols>
  <sheetData>
    <row r="1" ht="39" customHeight="1">
      <c r="A1" s="1329"/>
      <c r="B1" s="1330" t="s">
        <v>0</v>
      </c>
      <c r="C1" s="1331"/>
      <c r="D1" s="1332" t="s">
        <v>113</v>
      </c>
      <c r="E1" s="1333"/>
      <c r="F1" s="1334"/>
      <c r="G1" s="1335"/>
      <c r="H1" s="1336"/>
      <c r="I1" s="1337"/>
      <c r="J1" s="1338"/>
    </row>
    <row r="2" ht="19.5" customHeight="1">
      <c r="A2" s="1339"/>
      <c r="B2" s="1340"/>
      <c r="C2" s="1341"/>
      <c r="D2" s="1342"/>
      <c r="E2" s="1343"/>
      <c r="F2" s="1344"/>
      <c r="G2" s="1345"/>
      <c r="H2" s="1346"/>
      <c r="I2" s="1347" t="s">
        <v>114</v>
      </c>
      <c r="J2" s="1348"/>
    </row>
    <row r="3" ht="21.75" customHeight="1">
      <c r="A3" s="1349"/>
      <c r="B3" s="1350" t="s">
        <v>47</v>
      </c>
      <c r="C3" s="1351" t="s">
        <v>48</v>
      </c>
      <c r="D3" s="1352"/>
      <c r="E3" s="1353"/>
      <c r="F3" s="1354" t="s">
        <v>0</v>
      </c>
      <c r="G3" s="1355"/>
      <c r="H3" s="1356"/>
      <c r="I3" s="1357"/>
      <c r="J3" s="1358" t="s">
        <v>49</v>
      </c>
    </row>
    <row r="4" ht="33" customHeight="1">
      <c r="A4" s="1359"/>
      <c r="B4" s="1360" t="s">
        <v>50</v>
      </c>
      <c r="C4" s="1361"/>
      <c r="D4" s="1362" t="s">
        <v>51</v>
      </c>
      <c r="E4" s="1363" t="s">
        <v>52</v>
      </c>
      <c r="F4" s="1364" t="s">
        <v>53</v>
      </c>
      <c r="G4" s="1365" t="s">
        <v>54</v>
      </c>
      <c r="H4" s="1366" t="s">
        <v>55</v>
      </c>
      <c r="I4" s="1367" t="s">
        <v>56</v>
      </c>
      <c r="J4" s="1368" t="s">
        <v>57</v>
      </c>
    </row>
    <row r="5" ht="27" customHeight="1">
      <c r="A5" s="1369"/>
      <c r="B5" s="1370" t="s">
        <v>58</v>
      </c>
      <c r="C5" s="1371"/>
      <c r="D5" s="1088">
        <v>113376907.37</v>
      </c>
      <c r="E5" s="1088">
        <v>113376907.37</v>
      </c>
      <c r="F5" s="1088">
        <v>113376907.37</v>
      </c>
      <c r="G5" s="1088">
        <f>E5</f>
        <v>113376907.37</v>
      </c>
      <c r="H5" s="1088">
        <v>57441140.88</v>
      </c>
      <c r="I5" s="1089">
        <f>IF(E5=0,0,G5/E5)</f>
        <v>1</v>
      </c>
      <c r="J5" s="1089">
        <f>IF(H5=0,1,IF(H5=0,0,(G5-H5)/ABS(H5)))</f>
        <v>0.973792749117834</v>
      </c>
    </row>
    <row r="6" ht="27" customHeight="1">
      <c r="A6" s="1372"/>
      <c r="B6" s="1373" t="s">
        <v>81</v>
      </c>
      <c r="C6" s="1374"/>
      <c r="D6" s="1088">
        <v>752768601.83</v>
      </c>
      <c r="E6" s="1088">
        <v>752768601.83</v>
      </c>
      <c r="F6" s="1088">
        <f>F7+F14+F15</f>
        <v>205156553.09</v>
      </c>
      <c r="G6" s="1088">
        <f>G7+G14+G15</f>
        <v>205156553.09</v>
      </c>
      <c r="H6" s="1088">
        <v>255327470.05</v>
      </c>
      <c r="I6" s="1089">
        <f>IF(E6=0,0,G6/E6)</f>
        <v>0.27253601251601</v>
      </c>
      <c r="J6" s="1089">
        <f>IF(H6=0,1,IF(H6=0,0,(G6-H6)/ABS(H6)))</f>
        <v>-0.196496354074927</v>
      </c>
    </row>
    <row r="7" ht="27" customHeight="1">
      <c r="A7" s="1375"/>
      <c r="B7" s="1376" t="s">
        <v>82</v>
      </c>
      <c r="C7" s="1377"/>
      <c r="D7" s="1088">
        <v>569308601.83</v>
      </c>
      <c r="E7" s="1088">
        <v>569308601.83</v>
      </c>
      <c r="F7" s="1088">
        <f>F8+F9+F10+F11+F12+F13</f>
        <v>205156553.09</v>
      </c>
      <c r="G7" s="1088">
        <f>G8+G9+G10+G11+G12+G13</f>
        <v>205156553.09</v>
      </c>
      <c r="H7" s="1088">
        <v>255327470.05</v>
      </c>
      <c r="I7" s="1089">
        <f>IF(E7=0,0,G7/E7)</f>
        <v>0.360360887628502</v>
      </c>
      <c r="J7" s="1089">
        <f>IF(H7=0,1,IF(H7=0,0,(G7-H7)/ABS(H7)))</f>
        <v>-0.196496354074927</v>
      </c>
    </row>
    <row r="8" ht="27" customHeight="1">
      <c r="A8" s="1378"/>
      <c r="B8" s="1379" t="s">
        <v>83</v>
      </c>
      <c r="C8" s="1380"/>
      <c r="D8" s="1088">
        <v>409700471.9</v>
      </c>
      <c r="E8" s="1088">
        <v>409700471.9</v>
      </c>
      <c r="F8" s="1088">
        <v>104503163.97</v>
      </c>
      <c r="G8" s="1381">
        <v>104503163.97</v>
      </c>
      <c r="H8" s="1088">
        <v>254908466.35</v>
      </c>
      <c r="I8" s="1089">
        <f>IF(E8=0,0,G8/E8)</f>
        <v>0.255072110328219</v>
      </c>
      <c r="J8" s="1089">
        <f>IF(H8=0,1,IF(H8=0,0,(G8-H8)/ABS(H8)))</f>
        <v>-0.590036512061107</v>
      </c>
    </row>
    <row r="9" ht="27" customHeight="1">
      <c r="A9" s="1382"/>
      <c r="B9" s="1383" t="s">
        <v>61</v>
      </c>
      <c r="C9" s="1384"/>
      <c r="D9" s="1088">
        <v>700000</v>
      </c>
      <c r="E9" s="1088">
        <v>700000</v>
      </c>
      <c r="F9" s="1088">
        <v>214619.32</v>
      </c>
      <c r="G9" s="1385">
        <v>214619.32</v>
      </c>
      <c r="H9" s="1088">
        <v>396094.15</v>
      </c>
      <c r="I9" s="1089">
        <f>IF(E9=0,0,G9/E9)</f>
        <v>0.306599028571429</v>
      </c>
      <c r="J9" s="1089">
        <f>IF(H9=0,1,IF(H9=0,0,(G9-H9)/ABS(H9)))</f>
        <v>-0.45816084382968</v>
      </c>
    </row>
    <row r="10" ht="27" customHeight="1">
      <c r="A10" s="1386"/>
      <c r="B10" s="1387" t="s">
        <v>62</v>
      </c>
      <c r="C10" s="1388"/>
      <c r="D10" s="1088">
        <v>158608129.93</v>
      </c>
      <c r="E10" s="1088">
        <v>158608129.93</v>
      </c>
      <c r="F10" s="1088">
        <v>100000000</v>
      </c>
      <c r="G10" s="1389">
        <v>100000000</v>
      </c>
      <c r="H10" s="1088">
        <v>0</v>
      </c>
      <c r="I10" s="1089">
        <f>IF(E10=0,0,G10/E10)</f>
        <v>0.630484704939992</v>
      </c>
      <c r="J10" s="1089">
        <f>IF(H10=0,1,IF(H10=0,0,(G10-H10)/ABS(H10)))</f>
        <v>1</v>
      </c>
    </row>
    <row r="11" ht="27" customHeight="1">
      <c r="A11" s="1390"/>
      <c r="B11" s="1391" t="s">
        <v>63</v>
      </c>
      <c r="C11" s="1392"/>
      <c r="D11" s="1088">
        <v>0</v>
      </c>
      <c r="E11" s="1088">
        <v>0</v>
      </c>
      <c r="F11" s="1088">
        <v>0</v>
      </c>
      <c r="G11" s="1393">
        <v>0</v>
      </c>
      <c r="H11" s="1088">
        <v>0</v>
      </c>
      <c r="I11" s="1089">
        <f>IF(E11=0,0,G11/E11)</f>
        <v>0</v>
      </c>
      <c r="J11" s="1089">
        <f>IF(H11=0,1,IF(H11=0,0,(G11-H11)/ABS(H11)))</f>
        <v>1</v>
      </c>
    </row>
    <row r="12" ht="27" customHeight="1">
      <c r="A12" s="1394"/>
      <c r="B12" s="1395" t="s">
        <v>64</v>
      </c>
      <c r="C12" s="1396"/>
      <c r="D12" s="1088">
        <v>0</v>
      </c>
      <c r="E12" s="1088">
        <v>0</v>
      </c>
      <c r="F12" s="1088">
        <v>21703.6</v>
      </c>
      <c r="G12" s="1397">
        <v>21703.6</v>
      </c>
      <c r="H12" s="1088">
        <v>22909.55</v>
      </c>
      <c r="I12" s="1089">
        <f>IF(E12=0,0,G12/E12)</f>
        <v>0</v>
      </c>
      <c r="J12" s="1089">
        <f>IF(H12=0,1,IF(H12=0,0,(G12-H12)/ABS(H12)))</f>
        <v>-0.0526396197219064</v>
      </c>
    </row>
    <row r="13" ht="27" customHeight="1">
      <c r="A13" s="1398"/>
      <c r="B13" s="1399" t="s">
        <v>65</v>
      </c>
      <c r="C13" s="1400"/>
      <c r="D13" s="1088">
        <v>300000</v>
      </c>
      <c r="E13" s="1088">
        <v>300000</v>
      </c>
      <c r="F13" s="1088">
        <v>417066.2</v>
      </c>
      <c r="G13" s="1401">
        <v>417066.2</v>
      </c>
      <c r="H13" s="1088">
        <v>0</v>
      </c>
      <c r="I13" s="1089">
        <f>IF(E13=0,0,G13/E13)</f>
        <v>1.39022066666667</v>
      </c>
      <c r="J13" s="1089">
        <f>IF(H13=0,1,IF(H13=0,0,(G13-H13)/ABS(H13)))</f>
        <v>1</v>
      </c>
    </row>
    <row r="14" ht="27" customHeight="1">
      <c r="A14" s="1402"/>
      <c r="B14" s="1403" t="s">
        <v>84</v>
      </c>
      <c r="C14" s="1404"/>
      <c r="D14" s="1088">
        <v>183460000</v>
      </c>
      <c r="E14" s="1088">
        <v>183460000</v>
      </c>
      <c r="F14" s="1088">
        <v>0</v>
      </c>
      <c r="G14" s="1405">
        <v>0</v>
      </c>
      <c r="H14" s="1088">
        <v>0</v>
      </c>
      <c r="I14" s="1089">
        <f>IF(E14=0,0,G14/E14)</f>
        <v>0</v>
      </c>
      <c r="J14" s="1089">
        <f>IF(H14=0,1,IF(H14=0,0,(G14-H14)/ABS(H14)))</f>
        <v>1</v>
      </c>
    </row>
    <row r="15" ht="27" customHeight="1">
      <c r="A15" s="1406"/>
      <c r="B15" s="1407" t="s">
        <v>86</v>
      </c>
      <c r="C15" s="1408"/>
      <c r="D15" s="1088">
        <v>0</v>
      </c>
      <c r="E15" s="1088">
        <v>0</v>
      </c>
      <c r="F15" s="1088">
        <v>0</v>
      </c>
      <c r="G15" s="1409">
        <v>0</v>
      </c>
      <c r="H15" s="1088">
        <v>0</v>
      </c>
      <c r="I15" s="1089">
        <f>IF(E15=0,0,G15/E15)</f>
        <v>0</v>
      </c>
      <c r="J15" s="1089">
        <f>IF(H15=0,1,IF(H15=0,0,(G15-H15)/ABS(H15)))</f>
        <v>1</v>
      </c>
    </row>
    <row r="16" ht="27" customHeight="1">
      <c r="A16" s="1410"/>
      <c r="B16" s="1411" t="s">
        <v>88</v>
      </c>
      <c r="C16" s="1412"/>
      <c r="D16" s="1088">
        <v>819517069.12</v>
      </c>
      <c r="E16" s="1088">
        <v>819517069.12</v>
      </c>
      <c r="F16" s="1088">
        <f>F17+F21+F22</f>
        <v>152973609.41</v>
      </c>
      <c r="G16" s="1088">
        <f>G17+G21+G22</f>
        <v>152973609.41</v>
      </c>
      <c r="H16" s="1088">
        <v>193653919.99</v>
      </c>
      <c r="I16" s="1089">
        <f>IF(E16=0,0,G16/E16)</f>
        <v>0.18666311560083</v>
      </c>
      <c r="J16" s="1089">
        <f>IF(H16=0,1,IF(H16=0,0,(G16-H16)/ABS(H16)))</f>
        <v>-0.210067064906823</v>
      </c>
    </row>
    <row r="17" ht="27" customHeight="1">
      <c r="A17" s="1413"/>
      <c r="B17" s="1414" t="s">
        <v>89</v>
      </c>
      <c r="C17" s="1415"/>
      <c r="D17" s="1088">
        <v>677387169.12</v>
      </c>
      <c r="E17" s="1088">
        <v>677387169.12</v>
      </c>
      <c r="F17" s="1088">
        <f>F18+F19+F20</f>
        <v>152973609.41</v>
      </c>
      <c r="G17" s="1088">
        <f>G18+G19+G20</f>
        <v>152973609.41</v>
      </c>
      <c r="H17" s="1088">
        <v>193653919.99</v>
      </c>
      <c r="I17" s="1089">
        <f>IF(E17=0,0,G17/E17)</f>
        <v>0.225828914959711</v>
      </c>
      <c r="J17" s="1089">
        <f>IF(H17=0,1,IF(H17=0,0,(G17-H17)/ABS(H17)))</f>
        <v>-0.210067064906823</v>
      </c>
    </row>
    <row r="18" ht="27" customHeight="1">
      <c r="A18" s="1416"/>
      <c r="B18" s="1417" t="s">
        <v>90</v>
      </c>
      <c r="C18" s="1418"/>
      <c r="D18" s="1088">
        <v>677387169.12</v>
      </c>
      <c r="E18" s="1088">
        <v>677387169.12</v>
      </c>
      <c r="F18" s="1088">
        <v>152936965.62</v>
      </c>
      <c r="G18" s="1419">
        <v>152936965.62</v>
      </c>
      <c r="H18" s="1088">
        <v>193653919.99</v>
      </c>
      <c r="I18" s="1089">
        <f>IF(E18=0,0,G18/E18)</f>
        <v>0.225774819175689</v>
      </c>
      <c r="J18" s="1089">
        <f>IF(H18=0,1,IF(H18=0,0,(G18-H18)/ABS(H18)))</f>
        <v>-0.210256287980654</v>
      </c>
    </row>
    <row r="19" ht="27" customHeight="1">
      <c r="A19" s="1420"/>
      <c r="B19" s="1421" t="s">
        <v>70</v>
      </c>
      <c r="C19" s="1422"/>
      <c r="D19" s="1088">
        <v>0</v>
      </c>
      <c r="E19" s="1088">
        <v>0</v>
      </c>
      <c r="F19" s="1088">
        <v>36643.79</v>
      </c>
      <c r="G19" s="1423">
        <v>36643.79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424"/>
      <c r="B20" s="1425" t="s">
        <v>71</v>
      </c>
      <c r="C20" s="1426"/>
      <c r="D20" s="1088">
        <v>0</v>
      </c>
      <c r="E20" s="1088">
        <v>0</v>
      </c>
      <c r="F20" s="1088">
        <v>0</v>
      </c>
      <c r="G20" s="1427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428"/>
      <c r="B21" s="1429" t="s">
        <v>95</v>
      </c>
      <c r="C21" s="1430"/>
      <c r="D21" s="1088">
        <v>142129900</v>
      </c>
      <c r="E21" s="1088">
        <v>142129900</v>
      </c>
      <c r="F21" s="1088">
        <v>0</v>
      </c>
      <c r="G21" s="1431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432"/>
      <c r="B22" s="1433" t="s">
        <v>97</v>
      </c>
      <c r="C22" s="1434"/>
      <c r="D22" s="1088">
        <v>0</v>
      </c>
      <c r="E22" s="1088">
        <v>0</v>
      </c>
      <c r="F22" s="1088">
        <v>0</v>
      </c>
      <c r="G22" s="1435">
        <v>0</v>
      </c>
      <c r="H22" s="1088">
        <v>0</v>
      </c>
      <c r="I22" s="1089">
        <f>IF(E22=0,0,G22/E22)</f>
        <v>0</v>
      </c>
      <c r="J22" s="1089">
        <f>IF(H22=0,1,IF(H22=0,0,(G22-H22)/ABS(H22)))</f>
        <v>1</v>
      </c>
    </row>
    <row r="23" ht="27" customHeight="1">
      <c r="A23" s="1436"/>
      <c r="B23" s="1437" t="s">
        <v>74</v>
      </c>
      <c r="C23" s="1438"/>
      <c r="D23" s="1088">
        <v>-66748467.29</v>
      </c>
      <c r="E23" s="1088">
        <v>-66748467.29</v>
      </c>
      <c r="F23" s="1088">
        <f>F6-F16</f>
        <v>52182943.68</v>
      </c>
      <c r="G23" s="1088">
        <f>G6-G16</f>
        <v>52182943.68</v>
      </c>
      <c r="H23" s="1088">
        <v>61673550.06</v>
      </c>
      <c r="I23" s="1089">
        <f>IF(E23=0,0,G23/E23)</f>
        <v>-0.781784897820685</v>
      </c>
      <c r="J23" s="1089">
        <f>IF(H23=0,1,IF(H23=0,0,(G23-H23)/ABS(H23)))</f>
        <v>-0.153884548088556</v>
      </c>
    </row>
    <row r="24" ht="27" customHeight="1">
      <c r="A24" s="1439"/>
      <c r="B24" s="1440" t="s">
        <v>75</v>
      </c>
      <c r="C24" s="1441"/>
      <c r="D24" s="1088">
        <f>D5+D23</f>
        <v>46628440.08</v>
      </c>
      <c r="E24" s="1088">
        <f>E5+E23</f>
        <v>46628440.08</v>
      </c>
      <c r="F24" s="1088">
        <f>F5+F23</f>
        <v>165559851.05</v>
      </c>
      <c r="G24" s="1088">
        <f>G5+G23</f>
        <v>165559851.05</v>
      </c>
      <c r="H24" s="1088">
        <v>119114690.94</v>
      </c>
      <c r="I24" s="1089">
        <f>IF(E24=0,0,G24/E24)</f>
        <v>3.55061955248665</v>
      </c>
      <c r="J24" s="1089">
        <f>IF(H24=0,1,IF(H24=0,0,(G24-H24)/ABS(H24)))</f>
        <v>0.389919662666926</v>
      </c>
    </row>
    <row r="25" ht="27" customHeight="1">
      <c r="A25" s="1442"/>
      <c r="B25" s="1443"/>
      <c r="C25" s="1444"/>
      <c r="D25" s="1445"/>
      <c r="E25" s="1446"/>
      <c r="F25" s="1447"/>
      <c r="G25" s="1448"/>
      <c r="H25" s="1449"/>
      <c r="I25" s="1450"/>
      <c r="J25" s="1451" t="s">
        <v>115</v>
      </c>
    </row>
  </sheetData>
  <mergeCells>
    <mergeCell ref="B1:C1"/>
    <mergeCell ref="D1:J1"/>
    <mergeCell ref="I2:J2"/>
    <mergeCell ref="F3:G3"/>
    <mergeCell ref="B4:C4"/>
    <mergeCell ref="D4"/>
    <mergeCell ref="E4"/>
    <mergeCell ref="F4"/>
    <mergeCell ref="G4"/>
    <mergeCell ref="I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B16:C16"/>
    <mergeCell ref="G16"/>
    <mergeCell ref="B17:C17"/>
    <mergeCell ref="B18:C18"/>
    <mergeCell ref="G18"/>
    <mergeCell ref="B19:C19"/>
    <mergeCell ref="B20:C20"/>
    <mergeCell ref="B21:C21"/>
    <mergeCell ref="B22:C22"/>
    <mergeCell ref="B23:C23"/>
    <mergeCell ref="G23"/>
    <mergeCell ref="B24:C24"/>
    <mergeCell ref="G2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2.2274509803922" style="16"/>
    <col min="4" max="4" width="25.2392156862745" style="16"/>
    <col min="5" max="5" width="25.3843137254902" style="16"/>
    <col min="6" max="6" width="22.8" style="16"/>
    <col min="7" max="7" width="22.3725490196078" style="16"/>
    <col min="8" max="8" width="23.9490196078431" style="16"/>
    <col min="9" max="9" width="10.6117647058824" style="16"/>
    <col min="10" max="10" width="11.4705882352941" style="16"/>
  </cols>
  <sheetData>
    <row r="1" ht="39" customHeight="1">
      <c r="A1" s="1452"/>
      <c r="B1" s="1453" t="s">
        <v>0</v>
      </c>
      <c r="C1" s="1454"/>
      <c r="D1" s="1455" t="s">
        <v>116</v>
      </c>
      <c r="E1" s="1456"/>
      <c r="F1" s="1457"/>
      <c r="G1" s="1458"/>
      <c r="H1" s="1459"/>
      <c r="I1" s="1460"/>
      <c r="J1" s="1461"/>
    </row>
    <row r="2" ht="21.75" customHeight="1">
      <c r="A2" s="1462"/>
      <c r="B2" s="1463"/>
      <c r="C2" s="1464"/>
      <c r="D2" s="1465"/>
      <c r="E2" s="1466"/>
      <c r="F2" s="1467"/>
      <c r="G2" s="1468"/>
      <c r="H2" s="1469"/>
      <c r="I2" s="1470" t="s">
        <v>117</v>
      </c>
      <c r="J2" s="1471"/>
    </row>
    <row r="3" ht="21.75" customHeight="1">
      <c r="A3" s="1472"/>
      <c r="B3" s="1473" t="s">
        <v>47</v>
      </c>
      <c r="C3" s="1474" t="s">
        <v>48</v>
      </c>
      <c r="D3" s="1475"/>
      <c r="E3" s="1476"/>
      <c r="F3" s="1477" t="s">
        <v>0</v>
      </c>
      <c r="G3" s="1478"/>
      <c r="H3" s="1479"/>
      <c r="I3" s="1480"/>
      <c r="J3" s="1481" t="s">
        <v>49</v>
      </c>
    </row>
    <row r="4" ht="42" customHeight="1">
      <c r="A4" s="1482"/>
      <c r="B4" s="1483" t="s">
        <v>50</v>
      </c>
      <c r="C4" s="1484"/>
      <c r="D4" s="1485" t="s">
        <v>51</v>
      </c>
      <c r="E4" s="1486" t="s">
        <v>52</v>
      </c>
      <c r="F4" s="1487" t="s">
        <v>53</v>
      </c>
      <c r="G4" s="1488" t="s">
        <v>54</v>
      </c>
      <c r="H4" s="1489" t="s">
        <v>55</v>
      </c>
      <c r="I4" s="1490" t="s">
        <v>56</v>
      </c>
      <c r="J4" s="1491" t="s">
        <v>57</v>
      </c>
    </row>
    <row r="5" ht="27" customHeight="1">
      <c r="A5" s="1492"/>
      <c r="B5" s="1493" t="s">
        <v>58</v>
      </c>
      <c r="C5" s="1494"/>
      <c r="D5" s="1088">
        <v>1918400772.92</v>
      </c>
      <c r="E5" s="1088">
        <v>1918400772.92</v>
      </c>
      <c r="F5" s="1088">
        <v>1918400772.92</v>
      </c>
      <c r="G5" s="1088">
        <f>E5</f>
        <v>1918400772.92</v>
      </c>
      <c r="H5" s="1088">
        <v>1569994224.65</v>
      </c>
      <c r="I5" s="1089">
        <f>IF(E5=0,0,G5/E5)</f>
        <v>1</v>
      </c>
      <c r="J5" s="1089">
        <f>IF(H5=0,1,IF(H5=0,0,(G5-H5)/ABS(H5)))</f>
        <v>0.221915815230257</v>
      </c>
    </row>
    <row r="6" ht="27" customHeight="1">
      <c r="A6" s="1495"/>
      <c r="B6" s="1496" t="s">
        <v>81</v>
      </c>
      <c r="C6" s="1497"/>
      <c r="D6" s="1088">
        <v>1783705961.35</v>
      </c>
      <c r="E6" s="1088">
        <v>1783705961.35</v>
      </c>
      <c r="F6" s="1088">
        <v>568107582.82</v>
      </c>
      <c r="G6" s="1088">
        <f>G7+G13+G14</f>
        <v>568107582.82</v>
      </c>
      <c r="H6" s="1088">
        <v>425174049.28</v>
      </c>
      <c r="I6" s="1089">
        <f>IF(E6=0,0,G6/E6)</f>
        <v>0.318498449368879</v>
      </c>
      <c r="J6" s="1089">
        <f>IF(H6=0,1,IF(H6=0,0,(G6-H6)/ABS(H6)))</f>
        <v>0.336176522960531</v>
      </c>
    </row>
    <row r="7" ht="27" customHeight="1">
      <c r="A7" s="1498"/>
      <c r="B7" s="1499" t="s">
        <v>82</v>
      </c>
      <c r="C7" s="1500"/>
      <c r="D7" s="1088">
        <v>1783705961.35</v>
      </c>
      <c r="E7" s="1088">
        <v>1783705961.35</v>
      </c>
      <c r="F7" s="1088">
        <v>370861776.14</v>
      </c>
      <c r="G7" s="1088">
        <f>SUM(G8:G12)</f>
        <v>370861776.14</v>
      </c>
      <c r="H7" s="1088">
        <v>415506940.87</v>
      </c>
      <c r="I7" s="1089">
        <f>IF(E7=0,0,G7/E7)</f>
        <v>0.207916430272685</v>
      </c>
      <c r="J7" s="1089">
        <f>IF(H7=0,1,IF(H7=0,0,(G7-H7)/ABS(H7)))</f>
        <v>-0.107447458366209</v>
      </c>
    </row>
    <row r="8" ht="27" customHeight="1">
      <c r="A8" s="1501"/>
      <c r="B8" s="1502" t="s">
        <v>118</v>
      </c>
      <c r="C8" s="1503"/>
      <c r="D8" s="1088">
        <v>1753405961.35</v>
      </c>
      <c r="E8" s="1088">
        <v>1753405961.35</v>
      </c>
      <c r="F8" s="1088">
        <v>364115602.52</v>
      </c>
      <c r="G8" s="1504">
        <v>364115602.52</v>
      </c>
      <c r="H8" s="1088">
        <v>413750541.7</v>
      </c>
      <c r="I8" s="1089">
        <f>IF(E8=0,0,G8/E8)</f>
        <v>0.20766189379193</v>
      </c>
      <c r="J8" s="1089">
        <f>IF(H8=0,1,IF(H8=0,0,(G8-H8)/ABS(H8)))</f>
        <v>-0.119963442165084</v>
      </c>
    </row>
    <row r="9" ht="27" customHeight="1">
      <c r="A9" s="1505"/>
      <c r="B9" s="1506" t="s">
        <v>61</v>
      </c>
      <c r="C9" s="1507"/>
      <c r="D9" s="1088">
        <v>30000000</v>
      </c>
      <c r="E9" s="1088">
        <v>30000000</v>
      </c>
      <c r="F9" s="1088">
        <v>4160960.82</v>
      </c>
      <c r="G9" s="1508">
        <v>4160960.82</v>
      </c>
      <c r="H9" s="1088">
        <v>1551769.3</v>
      </c>
      <c r="I9" s="1089">
        <f>IF(E9=0,0,G9/E9)</f>
        <v>0.138698694</v>
      </c>
      <c r="J9" s="1089">
        <f>IF(H9=0,1,IF(H9=0,0,(G9-H9)/ABS(H9)))</f>
        <v>1.6814300424683</v>
      </c>
    </row>
    <row r="10" ht="27" customHeight="1">
      <c r="A10" s="1509"/>
      <c r="B10" s="1510" t="s">
        <v>62</v>
      </c>
      <c r="C10" s="1511"/>
      <c r="D10" s="1088">
        <v>0</v>
      </c>
      <c r="E10" s="1088">
        <v>0</v>
      </c>
      <c r="F10" s="1088">
        <v>0</v>
      </c>
      <c r="G10" s="1512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513"/>
      <c r="B11" s="1514" t="s">
        <v>119</v>
      </c>
      <c r="C11" s="1515"/>
      <c r="D11" s="1088">
        <v>300000</v>
      </c>
      <c r="E11" s="1088">
        <v>300000</v>
      </c>
      <c r="F11" s="1088">
        <v>21260.25</v>
      </c>
      <c r="G11" s="1516">
        <v>21260.25</v>
      </c>
      <c r="H11" s="1088">
        <v>192340.98</v>
      </c>
      <c r="I11" s="1089">
        <f>IF(E11=0,0,G11/E11)</f>
        <v>0.0708675</v>
      </c>
      <c r="J11" s="1089">
        <f>IF(H11=0,1,IF(H11=0,0,(G11-H11)/ABS(H11)))</f>
        <v>-0.889465833022167</v>
      </c>
    </row>
    <row r="12" ht="27" customHeight="1">
      <c r="A12" s="1517"/>
      <c r="B12" s="1518" t="s">
        <v>120</v>
      </c>
      <c r="C12" s="1519"/>
      <c r="D12" s="1088">
        <v>0</v>
      </c>
      <c r="E12" s="1088">
        <v>0</v>
      </c>
      <c r="F12" s="1088">
        <v>2563952.55</v>
      </c>
      <c r="G12" s="1520">
        <v>2563952.55</v>
      </c>
      <c r="H12" s="1088">
        <v>12288.89</v>
      </c>
      <c r="I12" s="1089">
        <f>IF(E12=0,0,G12/E12)</f>
        <v>0</v>
      </c>
      <c r="J12" s="1089">
        <f>IF(H12=0,1,IF(H12=0,0,(G12-H12)/ABS(H12)))</f>
        <v>207.63988122605</v>
      </c>
    </row>
    <row r="13" ht="27" customHeight="1">
      <c r="A13" s="1521"/>
      <c r="B13" s="1522" t="s">
        <v>84</v>
      </c>
      <c r="C13" s="1523"/>
      <c r="D13" s="1088">
        <v>0</v>
      </c>
      <c r="E13" s="1088">
        <v>0</v>
      </c>
      <c r="F13" s="1088">
        <v>0</v>
      </c>
      <c r="G13" s="1524">
        <v>0</v>
      </c>
      <c r="H13" s="1088">
        <v>0</v>
      </c>
      <c r="I13" s="1089">
        <f>IF(E13=0,0,G13/E13)</f>
        <v>0</v>
      </c>
      <c r="J13" s="1089">
        <f>IF(H13=0,1,IF(H13=0,0,(G13-H13)/ABS(H13)))</f>
        <v>1</v>
      </c>
    </row>
    <row r="14" ht="27" customHeight="1">
      <c r="A14" s="1525"/>
      <c r="B14" s="1526" t="s">
        <v>86</v>
      </c>
      <c r="C14" s="1527"/>
      <c r="D14" s="1088">
        <v>0</v>
      </c>
      <c r="E14" s="1088">
        <v>0</v>
      </c>
      <c r="F14" s="1088">
        <v>197245806.68</v>
      </c>
      <c r="G14" s="1528">
        <v>197245806.68</v>
      </c>
      <c r="H14" s="1088">
        <v>9667108.41</v>
      </c>
      <c r="I14" s="1089">
        <f>IF(E14=0,0,G14/E14)</f>
        <v>0</v>
      </c>
      <c r="J14" s="1089">
        <f>IF(H14=0,1,IF(H14=0,0,(G14-H14)/ABS(H14)))</f>
        <v>19.4038062173754</v>
      </c>
    </row>
    <row r="15" ht="27" customHeight="1">
      <c r="A15" s="1529"/>
      <c r="B15" s="1530" t="s">
        <v>88</v>
      </c>
      <c r="C15" s="1531"/>
      <c r="D15" s="1088">
        <v>1636478285.87</v>
      </c>
      <c r="E15" s="1088">
        <v>1636478285.87</v>
      </c>
      <c r="F15" s="1088">
        <v>650423264.93</v>
      </c>
      <c r="G15" s="1088">
        <f>G16+G20+G21</f>
        <v>650423264.93</v>
      </c>
      <c r="H15" s="1088">
        <v>226880677.91</v>
      </c>
      <c r="I15" s="1089">
        <f>IF(E15=0,0,G15/E15)</f>
        <v>0.397453037138355</v>
      </c>
      <c r="J15" s="1089">
        <f>IF(H15=0,1,IF(H15=0,0,(G15-H15)/ABS(H15)))</f>
        <v>1.86680765820002</v>
      </c>
    </row>
    <row r="16" ht="27" customHeight="1">
      <c r="A16" s="1532"/>
      <c r="B16" s="1533" t="s">
        <v>89</v>
      </c>
      <c r="C16" s="1534"/>
      <c r="D16" s="1088">
        <v>1636478285.87</v>
      </c>
      <c r="E16" s="1088">
        <v>1636478285.87</v>
      </c>
      <c r="F16" s="1088">
        <v>352423264.93</v>
      </c>
      <c r="G16" s="1088">
        <f>G17+G18+G19</f>
        <v>352423264.93</v>
      </c>
      <c r="H16" s="1088">
        <v>226880677.91</v>
      </c>
      <c r="I16" s="1089">
        <f>IF(E16=0,0,G16/E16)</f>
        <v>0.215354684491057</v>
      </c>
      <c r="J16" s="1089">
        <f>IF(H16=0,1,IF(H16=0,0,(G16-H16)/ABS(H16)))</f>
        <v>0.553341907193176</v>
      </c>
    </row>
    <row r="17" ht="27" customHeight="1">
      <c r="A17" s="1535"/>
      <c r="B17" s="1536" t="s">
        <v>121</v>
      </c>
      <c r="C17" s="1537"/>
      <c r="D17" s="1088">
        <v>1630478285.87</v>
      </c>
      <c r="E17" s="1088">
        <v>1630478285.87</v>
      </c>
      <c r="F17" s="1088">
        <v>351408611.62</v>
      </c>
      <c r="G17" s="1538">
        <v>351408611.62</v>
      </c>
      <c r="H17" s="1088">
        <v>214839673.65</v>
      </c>
      <c r="I17" s="1089">
        <f>IF(E17=0,0,G17/E17)</f>
        <v>0.215524864492441</v>
      </c>
      <c r="J17" s="1089">
        <f>IF(H17=0,1,IF(H17=0,0,(G17-H17)/ABS(H17)))</f>
        <v>0.635678390540136</v>
      </c>
    </row>
    <row r="18" ht="27" customHeight="1">
      <c r="A18" s="1539"/>
      <c r="B18" s="1540" t="s">
        <v>70</v>
      </c>
      <c r="C18" s="1541"/>
      <c r="D18" s="1088">
        <v>0</v>
      </c>
      <c r="E18" s="1088">
        <v>0</v>
      </c>
      <c r="F18" s="1088">
        <v>0</v>
      </c>
      <c r="G18" s="1542">
        <v>0</v>
      </c>
      <c r="H18" s="1088">
        <v>10390740</v>
      </c>
      <c r="I18" s="1089">
        <f>IF(E18=0,0,G18/E18)</f>
        <v>0</v>
      </c>
      <c r="J18" s="1089">
        <f>IF(H18=0,1,IF(H18=0,0,(G18-H18)/ABS(H18)))</f>
        <v>-1</v>
      </c>
    </row>
    <row r="19" ht="27" customHeight="1">
      <c r="A19" s="1543"/>
      <c r="B19" s="1544" t="s">
        <v>71</v>
      </c>
      <c r="C19" s="1545"/>
      <c r="D19" s="1088">
        <v>6000000</v>
      </c>
      <c r="E19" s="1088">
        <v>6000000</v>
      </c>
      <c r="F19" s="1088">
        <v>1014653.31</v>
      </c>
      <c r="G19" s="1546">
        <v>1014653.31</v>
      </c>
      <c r="H19" s="1088">
        <v>1650264.26</v>
      </c>
      <c r="I19" s="1089">
        <f>IF(E19=0,0,G19/E19)</f>
        <v>0.169108885</v>
      </c>
      <c r="J19" s="1089">
        <f>IF(H19=0,1,IF(H19=0,0,(G19-H19)/ABS(H19)))</f>
        <v>-0.38515707175286</v>
      </c>
    </row>
    <row r="20" ht="27" customHeight="1">
      <c r="A20" s="1547"/>
      <c r="B20" s="1548" t="s">
        <v>95</v>
      </c>
      <c r="C20" s="1549"/>
      <c r="D20" s="1088">
        <v>0</v>
      </c>
      <c r="E20" s="1088">
        <v>0</v>
      </c>
      <c r="F20" s="1088">
        <v>298000000</v>
      </c>
      <c r="G20" s="1550">
        <v>298000000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551"/>
      <c r="B21" s="1552" t="s">
        <v>97</v>
      </c>
      <c r="C21" s="1553"/>
      <c r="D21" s="1088">
        <v>0</v>
      </c>
      <c r="E21" s="1088">
        <v>0</v>
      </c>
      <c r="F21" s="1088">
        <v>0</v>
      </c>
      <c r="G21" s="1554">
        <v>0</v>
      </c>
      <c r="H21" s="1088">
        <v>0</v>
      </c>
      <c r="I21" s="1089">
        <f>IF(E21=0,0,G21/E21)</f>
        <v>0</v>
      </c>
      <c r="J21" s="1089">
        <f>IF(H21=0,1,IF(H21=0,0,(G21-H21)/ABS(H21)))</f>
        <v>1</v>
      </c>
    </row>
    <row r="22" ht="27" customHeight="1">
      <c r="A22" s="1555"/>
      <c r="B22" s="1556" t="s">
        <v>74</v>
      </c>
      <c r="C22" s="1557"/>
      <c r="D22" s="1088">
        <v>147227675.48</v>
      </c>
      <c r="E22" s="1088">
        <v>147227675.48</v>
      </c>
      <c r="F22" s="1088">
        <f>F6-F15</f>
        <v>-82315682.1099999</v>
      </c>
      <c r="G22" s="1088">
        <f>G6-G15</f>
        <v>-82315682.1100001</v>
      </c>
      <c r="H22" s="1088">
        <v>198293371.37</v>
      </c>
      <c r="I22" s="1089">
        <f>IF(E22=0,0,G22/E22)</f>
        <v>-0.55910467812271</v>
      </c>
      <c r="J22" s="1089">
        <f>IF(H22=0,1,IF(H22=0,0,(G22-H22)/ABS(H22)))</f>
        <v>-1.4151206948638</v>
      </c>
    </row>
    <row r="23" ht="27" customHeight="1">
      <c r="A23" s="1558"/>
      <c r="B23" s="1559" t="s">
        <v>75</v>
      </c>
      <c r="C23" s="1560"/>
      <c r="D23" s="1088">
        <f>D5+D22</f>
        <v>2065628448.4</v>
      </c>
      <c r="E23" s="1088">
        <f>E5+E22</f>
        <v>2065628448.4</v>
      </c>
      <c r="F23" s="1088">
        <f>F5+F22</f>
        <v>1836085090.81</v>
      </c>
      <c r="G23" s="1088">
        <f>G5+G22</f>
        <v>1836085090.81</v>
      </c>
      <c r="H23" s="1088">
        <v>1768287596.02</v>
      </c>
      <c r="I23" s="1089">
        <f>IF(E23=0,0,G23/E23)</f>
        <v>0.888874808164169</v>
      </c>
      <c r="J23" s="1089">
        <f>IF(H23=0,1,IF(H23=0,0,(G23-H23)/ABS(H23)))</f>
        <v>0.0383407625222256</v>
      </c>
    </row>
    <row r="24" ht="27" customHeight="1">
      <c r="A24" s="1561"/>
      <c r="B24" s="1562"/>
      <c r="C24" s="1563"/>
      <c r="D24" s="1564"/>
      <c r="E24" s="1565"/>
      <c r="F24" s="1566"/>
      <c r="G24" s="1567"/>
      <c r="H24" s="1568"/>
      <c r="I24" s="1569"/>
      <c r="J24" s="1570" t="s">
        <v>122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2078431372549" style="16"/>
    <col min="3" max="3" width="20.9372549019608" style="16"/>
    <col min="4" max="4" width="23.8039215686275" style="16"/>
    <col min="5" max="5" width="22.3725490196078" style="16"/>
    <col min="6" max="6" width="21.5098039215686" style="16"/>
    <col min="7" max="7" width="21.5098039215686" style="16"/>
    <col min="8" max="8" width="22.8" style="16"/>
    <col min="9" max="9" width="11.043137254902" style="16"/>
    <col min="10" max="10" width="12.7607843137255" style="16"/>
  </cols>
  <sheetData>
    <row r="1" ht="39.75" customHeight="1">
      <c r="A1" s="1571" t="s">
        <v>0</v>
      </c>
      <c r="B1" s="1572"/>
      <c r="C1" s="1573"/>
      <c r="D1" s="1574"/>
      <c r="E1" s="1575" t="s">
        <v>123</v>
      </c>
      <c r="F1" s="1576"/>
      <c r="G1" s="1577"/>
      <c r="H1" s="1578"/>
      <c r="I1" s="1579"/>
      <c r="J1" s="1580"/>
    </row>
    <row r="2" ht="24" customHeight="1">
      <c r="A2" s="1581"/>
      <c r="B2" s="1582"/>
      <c r="C2" s="1583"/>
      <c r="D2" s="1584"/>
      <c r="E2" s="1585"/>
      <c r="F2" s="1586"/>
      <c r="G2" s="1587"/>
      <c r="H2" s="1588"/>
      <c r="I2" s="1589" t="s">
        <v>124</v>
      </c>
      <c r="J2" s="1590"/>
    </row>
    <row r="3" ht="24" customHeight="1">
      <c r="A3" s="1591"/>
      <c r="B3" s="1592" t="s">
        <v>47</v>
      </c>
      <c r="C3" s="1593" t="s">
        <v>48</v>
      </c>
      <c r="D3" s="1594"/>
      <c r="E3" s="1595"/>
      <c r="F3" s="1596" t="s">
        <v>0</v>
      </c>
      <c r="G3" s="1597"/>
      <c r="H3" s="1598"/>
      <c r="I3" s="1599"/>
      <c r="J3" s="1600" t="s">
        <v>49</v>
      </c>
    </row>
    <row r="4" ht="33" customHeight="1">
      <c r="A4" s="1601"/>
      <c r="B4" s="1602" t="s">
        <v>50</v>
      </c>
      <c r="C4" s="1603"/>
      <c r="D4" s="1604" t="s">
        <v>51</v>
      </c>
      <c r="E4" s="1605" t="s">
        <v>52</v>
      </c>
      <c r="F4" s="1606" t="s">
        <v>53</v>
      </c>
      <c r="G4" s="1607" t="s">
        <v>54</v>
      </c>
      <c r="H4" s="1608" t="s">
        <v>55</v>
      </c>
      <c r="I4" s="1609" t="s">
        <v>56</v>
      </c>
      <c r="J4" s="1610" t="s">
        <v>57</v>
      </c>
    </row>
    <row r="5" ht="27" customHeight="1">
      <c r="A5" s="1611"/>
      <c r="B5" s="1612" t="s">
        <v>58</v>
      </c>
      <c r="C5" s="1613"/>
      <c r="D5" s="978">
        <v>923121991.49</v>
      </c>
      <c r="E5" s="978">
        <v>923121991.49</v>
      </c>
      <c r="F5" s="978">
        <v>923121991.49</v>
      </c>
      <c r="G5" s="978">
        <f>E5</f>
        <v>923121991.49</v>
      </c>
      <c r="H5" s="978">
        <v>771214462.03</v>
      </c>
      <c r="I5" s="979">
        <f>IF(E5=0,0,G5/E5)</f>
        <v>1</v>
      </c>
      <c r="J5" s="979">
        <f>IF(H5=0,1,IF(H5=0,0,(G5-H5)/ABS(H5)))</f>
        <v>0.196971837198368</v>
      </c>
    </row>
    <row r="6" ht="27" customHeight="1">
      <c r="A6" s="1614"/>
      <c r="B6" s="1615" t="s">
        <v>81</v>
      </c>
      <c r="C6" s="1616"/>
      <c r="D6" s="978">
        <v>1831874537.52</v>
      </c>
      <c r="E6" s="978">
        <v>1831874537.52</v>
      </c>
      <c r="F6" s="978">
        <v>476935691.25</v>
      </c>
      <c r="G6" s="978">
        <f>G7+G12+G13</f>
        <v>476935691.25</v>
      </c>
      <c r="H6" s="978">
        <v>735929860.02</v>
      </c>
      <c r="I6" s="979">
        <f>IF(E6=0,0,G6/E6)</f>
        <v>0.260353906057168</v>
      </c>
      <c r="J6" s="979">
        <f>IF(H6=0,1,IF(H6=0,0,(G6-H6)/ABS(H6)))</f>
        <v>-0.351927789372429</v>
      </c>
    </row>
    <row r="7" ht="27" customHeight="1">
      <c r="A7" s="1617"/>
      <c r="B7" s="1618" t="s">
        <v>82</v>
      </c>
      <c r="C7" s="1619"/>
      <c r="D7" s="978">
        <v>18100000</v>
      </c>
      <c r="E7" s="978">
        <v>18100000</v>
      </c>
      <c r="F7" s="978">
        <v>13309412.62</v>
      </c>
      <c r="G7" s="978">
        <f>G8+G9+G10+G11</f>
        <v>13309412.62</v>
      </c>
      <c r="H7" s="978">
        <v>2549795.54</v>
      </c>
      <c r="I7" s="979">
        <f>IF(E7=0,0,G7/E7)</f>
        <v>0.735326664088398</v>
      </c>
      <c r="J7" s="979">
        <f>IF(H7=0,1,IF(H7=0,0,(G7-H7)/ABS(H7)))</f>
        <v>4.21979602333134</v>
      </c>
    </row>
    <row r="8" ht="27" customHeight="1">
      <c r="A8" s="1620"/>
      <c r="B8" s="1621" t="s">
        <v>125</v>
      </c>
      <c r="C8" s="1622"/>
      <c r="D8" s="978">
        <v>0</v>
      </c>
      <c r="E8" s="978">
        <v>0</v>
      </c>
      <c r="F8" s="978">
        <v>0</v>
      </c>
      <c r="G8" s="1623">
        <v>0</v>
      </c>
      <c r="H8" s="978">
        <v>0</v>
      </c>
      <c r="I8" s="979">
        <f>IF(E8=0,0,G8/E8)</f>
        <v>0</v>
      </c>
      <c r="J8" s="979">
        <f>IF(H8=0,1,IF(H8=0,0,(G8-H8)/ABS(H8)))</f>
        <v>1</v>
      </c>
    </row>
    <row r="9" ht="27" customHeight="1">
      <c r="A9" s="1624"/>
      <c r="B9" s="1625" t="s">
        <v>61</v>
      </c>
      <c r="C9" s="1626"/>
      <c r="D9" s="978">
        <v>18000000</v>
      </c>
      <c r="E9" s="978">
        <v>18000000</v>
      </c>
      <c r="F9" s="978">
        <v>2009457.29</v>
      </c>
      <c r="G9" s="1627">
        <v>2009457.29</v>
      </c>
      <c r="H9" s="978">
        <v>2484680.79</v>
      </c>
      <c r="I9" s="979">
        <f>IF(E9=0,0,G9/E9)</f>
        <v>0.111636516111111</v>
      </c>
      <c r="J9" s="979">
        <f>IF(H9=0,1,IF(H9=0,0,(G9-H9)/ABS(H9)))</f>
        <v>-0.191261389355371</v>
      </c>
    </row>
    <row r="10" ht="27" customHeight="1">
      <c r="A10" s="1628"/>
      <c r="B10" s="1629" t="s">
        <v>62</v>
      </c>
      <c r="C10" s="1630"/>
      <c r="D10" s="978">
        <v>0</v>
      </c>
      <c r="E10" s="978">
        <v>0</v>
      </c>
      <c r="F10" s="978">
        <v>10800000</v>
      </c>
      <c r="G10" s="1631">
        <v>10800000</v>
      </c>
      <c r="H10" s="978">
        <v>0</v>
      </c>
      <c r="I10" s="979">
        <f>IF(E10=0,0,G10/E10)</f>
        <v>0</v>
      </c>
      <c r="J10" s="979">
        <f>IF(H10=0,1,IF(H10=0,0,(G10-H10)/ABS(H10)))</f>
        <v>1</v>
      </c>
    </row>
    <row r="11" ht="27" customHeight="1">
      <c r="A11" s="1632"/>
      <c r="B11" s="1633" t="s">
        <v>119</v>
      </c>
      <c r="C11" s="1634"/>
      <c r="D11" s="978">
        <v>100000</v>
      </c>
      <c r="E11" s="978">
        <v>100000</v>
      </c>
      <c r="F11" s="978">
        <v>499955.33</v>
      </c>
      <c r="G11" s="1635">
        <v>499955.33</v>
      </c>
      <c r="H11" s="978">
        <v>65114.75</v>
      </c>
      <c r="I11" s="979">
        <f>IF(E11=0,0,G11/E11)</f>
        <v>4.9995533</v>
      </c>
      <c r="J11" s="979">
        <f>IF(H11=0,1,IF(H11=0,0,(G11-H11)/ABS(H11)))</f>
        <v>6.67806572243616</v>
      </c>
    </row>
    <row r="12" ht="27" customHeight="1">
      <c r="A12" s="1636"/>
      <c r="B12" s="1637" t="s">
        <v>84</v>
      </c>
      <c r="C12" s="1638"/>
      <c r="D12" s="978">
        <v>0</v>
      </c>
      <c r="E12" s="978">
        <v>0</v>
      </c>
      <c r="F12" s="978">
        <v>0</v>
      </c>
      <c r="G12" s="1639">
        <v>0</v>
      </c>
      <c r="H12" s="978">
        <v>0</v>
      </c>
      <c r="I12" s="979">
        <f>IF(E12=0,0,G12/E12)</f>
        <v>0</v>
      </c>
      <c r="J12" s="979">
        <f>IF(H12=0,1,IF(H12=0,0,(G12-H12)/ABS(H12)))</f>
        <v>1</v>
      </c>
    </row>
    <row r="13" ht="27" customHeight="1">
      <c r="A13" s="1640"/>
      <c r="B13" s="1641" t="s">
        <v>86</v>
      </c>
      <c r="C13" s="1642"/>
      <c r="D13" s="978">
        <v>1813774537.52</v>
      </c>
      <c r="E13" s="978">
        <v>1813774537.52</v>
      </c>
      <c r="F13" s="978">
        <v>463626278.63</v>
      </c>
      <c r="G13" s="1643">
        <v>463626278.63</v>
      </c>
      <c r="H13" s="978">
        <v>733380064.48</v>
      </c>
      <c r="I13" s="979">
        <f>IF(E13=0,0,G13/E13)</f>
        <v>0.255614062850349</v>
      </c>
      <c r="J13" s="979">
        <f>IF(H13=0,1,IF(H13=0,0,(G13-H13)/ABS(H13)))</f>
        <v>-0.367822632377208</v>
      </c>
    </row>
    <row r="14" ht="27" customHeight="1">
      <c r="A14" s="1644"/>
      <c r="B14" s="1645" t="s">
        <v>88</v>
      </c>
      <c r="C14" s="1646"/>
      <c r="D14" s="978">
        <v>1715710020.45</v>
      </c>
      <c r="E14" s="978">
        <v>1715710020.45</v>
      </c>
      <c r="F14" s="978">
        <v>279568631.15</v>
      </c>
      <c r="G14" s="978">
        <f>G15+G19+G20</f>
        <v>279568631.15</v>
      </c>
      <c r="H14" s="978">
        <v>372137713.48</v>
      </c>
      <c r="I14" s="979">
        <f>IF(E14=0,0,G14/E14)</f>
        <v>0.162946318327542</v>
      </c>
      <c r="J14" s="979">
        <f>IF(H14=0,1,IF(H14=0,0,(G14-H14)/ABS(H14)))</f>
        <v>-0.248749532704846</v>
      </c>
    </row>
    <row r="15" ht="27" customHeight="1">
      <c r="A15" s="1647"/>
      <c r="B15" s="1648" t="s">
        <v>89</v>
      </c>
      <c r="C15" s="1649"/>
      <c r="D15" s="978">
        <v>1715710020.45</v>
      </c>
      <c r="E15" s="978">
        <v>1715710020.45</v>
      </c>
      <c r="F15" s="978">
        <v>279568631.15</v>
      </c>
      <c r="G15" s="978">
        <f>G16+G17+G18</f>
        <v>279568631.15</v>
      </c>
      <c r="H15" s="978">
        <v>372137713.48</v>
      </c>
      <c r="I15" s="979">
        <f>IF(E15=0,0,G15/E15)</f>
        <v>0.162946318327542</v>
      </c>
      <c r="J15" s="979">
        <f>IF(H15=0,1,IF(H15=0,0,(G15-H15)/ABS(H15)))</f>
        <v>-0.248749532704846</v>
      </c>
    </row>
    <row r="16" ht="27" customHeight="1">
      <c r="A16" s="1650"/>
      <c r="B16" s="1651" t="s">
        <v>121</v>
      </c>
      <c r="C16" s="1652"/>
      <c r="D16" s="978">
        <v>1562924520.45</v>
      </c>
      <c r="E16" s="978">
        <v>1562924520.45</v>
      </c>
      <c r="F16" s="978">
        <v>279568631.15</v>
      </c>
      <c r="G16" s="1653">
        <v>279568631.15</v>
      </c>
      <c r="H16" s="978">
        <v>249576949.48</v>
      </c>
      <c r="I16" s="979">
        <f>IF(E16=0,0,G16/E16)</f>
        <v>0.178875324746653</v>
      </c>
      <c r="J16" s="979">
        <f>IF(H16=0,1,IF(H16=0,0,(G16-H16)/ABS(H16)))</f>
        <v>0.120170078737193</v>
      </c>
    </row>
    <row r="17" ht="27" customHeight="1">
      <c r="A17" s="1654"/>
      <c r="B17" s="1655" t="s">
        <v>126</v>
      </c>
      <c r="C17" s="1656"/>
      <c r="D17" s="978">
        <v>152785500</v>
      </c>
      <c r="E17" s="978">
        <v>152785500</v>
      </c>
      <c r="F17" s="978">
        <v>0</v>
      </c>
      <c r="G17" s="1657">
        <v>0</v>
      </c>
      <c r="H17" s="978">
        <v>122556300</v>
      </c>
      <c r="I17" s="979">
        <f>IF(E17=0,0,G17/E17)</f>
        <v>0</v>
      </c>
      <c r="J17" s="979">
        <f>IF(H17=0,1,IF(H17=0,0,(G17-H17)/ABS(H17)))</f>
        <v>-1</v>
      </c>
    </row>
    <row r="18" ht="27" customHeight="1">
      <c r="A18" s="1658"/>
      <c r="B18" s="1659" t="s">
        <v>127</v>
      </c>
      <c r="C18" s="1660"/>
      <c r="D18" s="978">
        <v>0</v>
      </c>
      <c r="E18" s="978">
        <v>0</v>
      </c>
      <c r="F18" s="978">
        <v>0</v>
      </c>
      <c r="G18" s="1661">
        <v>0</v>
      </c>
      <c r="H18" s="978">
        <v>4464</v>
      </c>
      <c r="I18" s="979">
        <f>IF(E18=0,0,G18/E18)</f>
        <v>0</v>
      </c>
      <c r="J18" s="979">
        <f>IF(H18=0,1,IF(H18=0,0,(G18-H18)/ABS(H18)))</f>
        <v>-1</v>
      </c>
    </row>
    <row r="19" ht="27" customHeight="1">
      <c r="A19" s="1662"/>
      <c r="B19" s="1663" t="s">
        <v>95</v>
      </c>
      <c r="C19" s="1664"/>
      <c r="D19" s="978">
        <v>0</v>
      </c>
      <c r="E19" s="978">
        <v>0</v>
      </c>
      <c r="F19" s="978">
        <v>0</v>
      </c>
      <c r="G19" s="1665">
        <v>0</v>
      </c>
      <c r="H19" s="978">
        <v>0</v>
      </c>
      <c r="I19" s="979">
        <f>IF(E19=0,0,G19/E19)</f>
        <v>0</v>
      </c>
      <c r="J19" s="979">
        <f>IF(H19=0,1,IF(H19=0,0,(G19-H19)/ABS(H19)))</f>
        <v>1</v>
      </c>
    </row>
    <row r="20" ht="27" customHeight="1">
      <c r="A20" s="1666"/>
      <c r="B20" s="1667" t="s">
        <v>97</v>
      </c>
      <c r="C20" s="1668"/>
      <c r="D20" s="978">
        <v>0</v>
      </c>
      <c r="E20" s="978">
        <v>0</v>
      </c>
      <c r="F20" s="978">
        <v>0</v>
      </c>
      <c r="G20" s="1669">
        <v>0</v>
      </c>
      <c r="H20" s="978">
        <v>0</v>
      </c>
      <c r="I20" s="979">
        <f>IF(E20=0,0,G20/E20)</f>
        <v>0</v>
      </c>
      <c r="J20" s="979">
        <f>IF(H20=0,1,IF(H20=0,0,(G20-H20)/ABS(H20)))</f>
        <v>1</v>
      </c>
    </row>
    <row r="21" ht="27" customHeight="1">
      <c r="A21" s="1670"/>
      <c r="B21" s="1671" t="s">
        <v>74</v>
      </c>
      <c r="C21" s="1672"/>
      <c r="D21" s="978">
        <f>D6-D14</f>
        <v>116164517.07</v>
      </c>
      <c r="E21" s="978">
        <f>E6-E14</f>
        <v>116164517.07</v>
      </c>
      <c r="F21" s="978">
        <f>F6-F14</f>
        <v>197367060.1</v>
      </c>
      <c r="G21" s="978">
        <f>G6-G14</f>
        <v>197367060.1</v>
      </c>
      <c r="H21" s="978">
        <f>H6-H14</f>
        <v>363792146.54</v>
      </c>
      <c r="I21" s="979">
        <f>IF(E21=0,0,G21/E21)</f>
        <v>1.69903052221246</v>
      </c>
      <c r="J21" s="979">
        <f>IF(H21=0,1,IF(H21=0,0,(G21-H21)/ABS(H21)))</f>
        <v>-0.45747300490914</v>
      </c>
    </row>
    <row r="22" ht="27" customHeight="1">
      <c r="A22" s="1673"/>
      <c r="B22" s="1674" t="s">
        <v>75</v>
      </c>
      <c r="C22" s="1675"/>
      <c r="D22" s="978">
        <f>D5+D21</f>
        <v>1039286508.56</v>
      </c>
      <c r="E22" s="978">
        <f>E5+E21</f>
        <v>1039286508.56</v>
      </c>
      <c r="F22" s="978">
        <f>F5+F21</f>
        <v>1120489051.59</v>
      </c>
      <c r="G22" s="978">
        <f>G5+G21</f>
        <v>1120489051.59</v>
      </c>
      <c r="H22" s="978">
        <f>H5+H21</f>
        <v>1135006608.57</v>
      </c>
      <c r="I22" s="979">
        <f>IF(E22=0,0,G22/E22)</f>
        <v>1.07813297138102</v>
      </c>
      <c r="J22" s="979">
        <f>IF(H22=0,1,IF(H22=0,0,(G22-H22)/ABS(H22)))</f>
        <v>-0.012790724626961</v>
      </c>
    </row>
    <row r="23" ht="27" customHeight="1">
      <c r="A23" s="1676"/>
      <c r="B23" s="1677"/>
      <c r="C23" s="1678"/>
      <c r="D23" s="1679"/>
      <c r="E23" s="1680"/>
      <c r="F23" s="1681"/>
      <c r="G23" s="1682"/>
      <c r="H23" s="1683"/>
      <c r="I23" s="1684"/>
      <c r="J23" s="1685" t="s">
        <v>128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0.2196078431373" style="16"/>
    <col min="4" max="4" width="24.0941176470588" style="16"/>
    <col min="5" max="5" width="21.9411764705882" style="16"/>
    <col min="6" max="6" width="21.5098039215686" style="16"/>
    <col min="7" max="7" width="21.5098039215686" style="16"/>
    <col min="8" max="8" width="21.5098039215686" style="16"/>
    <col min="9" max="9" width="10.3254901960784" style="16"/>
    <col min="10" max="10" width="11.6156862745098" style="16"/>
  </cols>
  <sheetData>
    <row r="1" ht="39" customHeight="1">
      <c r="A1" s="1686"/>
      <c r="B1" s="1687" t="s">
        <v>0</v>
      </c>
      <c r="C1" s="1688"/>
      <c r="D1" s="1689"/>
      <c r="E1" s="1690" t="s">
        <v>129</v>
      </c>
      <c r="F1" s="1691"/>
      <c r="G1" s="1692"/>
      <c r="H1" s="1693"/>
      <c r="I1" s="1694"/>
      <c r="J1" s="1695"/>
    </row>
    <row r="2" ht="21.75" customHeight="1">
      <c r="A2" s="1696"/>
      <c r="B2" s="1697"/>
      <c r="C2" s="1698"/>
      <c r="D2" s="1699"/>
      <c r="E2" s="1700"/>
      <c r="F2" s="1701"/>
      <c r="G2" s="1702"/>
      <c r="H2" s="1703"/>
      <c r="I2" s="1704" t="s">
        <v>130</v>
      </c>
      <c r="J2" s="1705"/>
    </row>
    <row r="3" ht="21.75" customHeight="1">
      <c r="A3" s="1706"/>
      <c r="B3" s="1707" t="s">
        <v>47</v>
      </c>
      <c r="C3" s="1708" t="s">
        <v>48</v>
      </c>
      <c r="D3" s="1709"/>
      <c r="E3" s="1710"/>
      <c r="F3" s="1711" t="s">
        <v>0</v>
      </c>
      <c r="G3" s="1712"/>
      <c r="H3" s="1713"/>
      <c r="I3" s="1714"/>
      <c r="J3" s="1715" t="s">
        <v>49</v>
      </c>
    </row>
    <row r="4" ht="41.25" customHeight="1">
      <c r="A4" s="1716"/>
      <c r="B4" s="1717" t="s">
        <v>50</v>
      </c>
      <c r="C4" s="1718"/>
      <c r="D4" s="1719" t="s">
        <v>51</v>
      </c>
      <c r="E4" s="1720" t="s">
        <v>52</v>
      </c>
      <c r="F4" s="1721" t="s">
        <v>53</v>
      </c>
      <c r="G4" s="1722" t="s">
        <v>54</v>
      </c>
      <c r="H4" s="1723" t="s">
        <v>55</v>
      </c>
      <c r="I4" s="1724" t="s">
        <v>56</v>
      </c>
      <c r="J4" s="1725" t="s">
        <v>57</v>
      </c>
    </row>
    <row r="5" ht="27" customHeight="1">
      <c r="A5" s="1726"/>
      <c r="B5" s="1727" t="s">
        <v>58</v>
      </c>
      <c r="C5" s="1728"/>
      <c r="D5" s="1088">
        <v>409099696.97</v>
      </c>
      <c r="E5" s="1088">
        <v>409099696.97</v>
      </c>
      <c r="F5" s="1088">
        <v>409099696.97</v>
      </c>
      <c r="G5" s="1088">
        <f>E5</f>
        <v>409099696.97</v>
      </c>
      <c r="H5" s="1729">
        <v>376564581.92</v>
      </c>
      <c r="I5" s="1089">
        <f>IF(E5=0,0,G5/E5)</f>
        <v>1</v>
      </c>
      <c r="J5" s="1089">
        <f>IF(H5=0,1,IF(H5=0,0,(G5-H5)/ABS(H5)))</f>
        <v>0.0863998278439049</v>
      </c>
    </row>
    <row r="6" ht="27" customHeight="1">
      <c r="A6" s="1730"/>
      <c r="B6" s="1731" t="s">
        <v>81</v>
      </c>
      <c r="C6" s="1732"/>
      <c r="D6" s="1088">
        <v>281467904</v>
      </c>
      <c r="E6" s="1088">
        <v>281467904</v>
      </c>
      <c r="F6" s="1088">
        <v>95997289.7</v>
      </c>
      <c r="G6" s="1088">
        <f>G7+G12+G13</f>
        <v>95997289.7</v>
      </c>
      <c r="H6" s="1729">
        <v>109539273.36</v>
      </c>
      <c r="I6" s="1089">
        <f>IF(E6=0,0,G6/E6)</f>
        <v>0.341059454153607</v>
      </c>
      <c r="J6" s="1089">
        <f>IF(H6=0,1,IF(H6=0,0,(G6-H6)/ABS(H6)))</f>
        <v>-0.123626743583503</v>
      </c>
    </row>
    <row r="7" ht="27" customHeight="1">
      <c r="A7" s="1733"/>
      <c r="B7" s="1734" t="s">
        <v>82</v>
      </c>
      <c r="C7" s="1735"/>
      <c r="D7" s="1088">
        <v>281467904</v>
      </c>
      <c r="E7" s="1088">
        <v>281467904</v>
      </c>
      <c r="F7" s="1088">
        <v>40613345.2</v>
      </c>
      <c r="G7" s="1088">
        <f>SUM(G8:G11)</f>
        <v>40613345.2</v>
      </c>
      <c r="H7" s="1729">
        <v>63580483.49</v>
      </c>
      <c r="I7" s="1089">
        <f>IF(E7=0,0,G7/E7)</f>
        <v>0.144291212684768</v>
      </c>
      <c r="J7" s="1089">
        <f>IF(H7=0,1,IF(H7=0,0,(G7-H7)/ABS(H7)))</f>
        <v>-0.361229374633685</v>
      </c>
    </row>
    <row r="8" ht="27" customHeight="1">
      <c r="A8" s="1736"/>
      <c r="B8" s="1737" t="s">
        <v>131</v>
      </c>
      <c r="C8" s="1738"/>
      <c r="D8" s="1088">
        <v>273767904</v>
      </c>
      <c r="E8" s="1088">
        <v>273767904</v>
      </c>
      <c r="F8" s="1088">
        <v>40130646.4</v>
      </c>
      <c r="G8" s="1739">
        <v>40130646.4</v>
      </c>
      <c r="H8" s="1729">
        <v>63388439.57</v>
      </c>
      <c r="I8" s="1089">
        <f>IF(E8=0,0,G8/E8)</f>
        <v>0.146586381433523</v>
      </c>
      <c r="J8" s="1089">
        <f>IF(H8=0,1,IF(H8=0,0,(G8-H8)/ABS(H8)))</f>
        <v>-0.366909066192052</v>
      </c>
    </row>
    <row r="9" ht="27" customHeight="1">
      <c r="A9" s="1740"/>
      <c r="B9" s="1741" t="s">
        <v>61</v>
      </c>
      <c r="C9" s="1742"/>
      <c r="D9" s="1088">
        <v>7500000</v>
      </c>
      <c r="E9" s="1088">
        <v>7500000</v>
      </c>
      <c r="F9" s="1088">
        <v>393448.08</v>
      </c>
      <c r="G9" s="1743">
        <v>393448.08</v>
      </c>
      <c r="H9" s="1729">
        <v>114539.85</v>
      </c>
      <c r="I9" s="1089">
        <f>IF(E9=0,0,G9/E9)</f>
        <v>0.052459744</v>
      </c>
      <c r="J9" s="1089">
        <f>IF(H9=0,1,IF(H9=0,0,(G9-H9)/ABS(H9)))</f>
        <v>2.43503226169757</v>
      </c>
    </row>
    <row r="10" ht="27" customHeight="1">
      <c r="A10" s="1744"/>
      <c r="B10" s="1745" t="s">
        <v>62</v>
      </c>
      <c r="C10" s="1746"/>
      <c r="D10" s="1088">
        <v>0</v>
      </c>
      <c r="E10" s="1088">
        <v>0</v>
      </c>
      <c r="F10" s="1088">
        <v>0</v>
      </c>
      <c r="G10" s="1747">
        <v>0</v>
      </c>
      <c r="H10" s="1729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748"/>
      <c r="B11" s="1749" t="s">
        <v>119</v>
      </c>
      <c r="C11" s="1750"/>
      <c r="D11" s="1088">
        <v>200000</v>
      </c>
      <c r="E11" s="1088">
        <v>200000</v>
      </c>
      <c r="F11" s="1088">
        <v>89250.72</v>
      </c>
      <c r="G11" s="1751">
        <v>89250.72</v>
      </c>
      <c r="H11" s="1729">
        <v>77504.07</v>
      </c>
      <c r="I11" s="1089">
        <f>IF(E11=0,0,G11/E11)</f>
        <v>0.4462536</v>
      </c>
      <c r="J11" s="1089">
        <f>IF(H11=0,1,IF(H11=0,0,(G11-H11)/ABS(H11)))</f>
        <v>0.151561717984617</v>
      </c>
    </row>
    <row r="12" ht="27" customHeight="1">
      <c r="A12" s="1752"/>
      <c r="B12" s="1753" t="s">
        <v>84</v>
      </c>
      <c r="C12" s="1754"/>
      <c r="D12" s="1088">
        <v>0</v>
      </c>
      <c r="E12" s="1088">
        <v>0</v>
      </c>
      <c r="F12" s="1088">
        <v>44000000</v>
      </c>
      <c r="G12" s="1755">
        <v>44000000</v>
      </c>
      <c r="H12" s="1729">
        <v>28000000</v>
      </c>
      <c r="I12" s="1089">
        <f>IF(E12=0,0,G12/E12)</f>
        <v>0</v>
      </c>
      <c r="J12" s="1756">
        <f>IF(H12=0,1,IF(H12=0,0,(G12-H12)/ABS(H12)))</f>
        <v>0.571428571428571</v>
      </c>
    </row>
    <row r="13" ht="27" customHeight="1">
      <c r="A13" s="1757"/>
      <c r="B13" s="1758" t="s">
        <v>86</v>
      </c>
      <c r="C13" s="1759"/>
      <c r="D13" s="1088">
        <v>0</v>
      </c>
      <c r="E13" s="1088">
        <v>0</v>
      </c>
      <c r="F13" s="1088">
        <v>11383944.5</v>
      </c>
      <c r="G13" s="1760">
        <v>11383944.5</v>
      </c>
      <c r="H13" s="1729">
        <v>17958789.87</v>
      </c>
      <c r="I13" s="1089">
        <f>IF(E13=0,0,G13/E13)</f>
        <v>0</v>
      </c>
      <c r="J13" s="1756">
        <f>IF(H13=0,1,IF(H13=0,0,(G13-H13)/ABS(H13)))</f>
        <v>-0.366107372356042</v>
      </c>
    </row>
    <row r="14" ht="27" customHeight="1">
      <c r="A14" s="1761"/>
      <c r="B14" s="1762" t="s">
        <v>88</v>
      </c>
      <c r="C14" s="1763"/>
      <c r="D14" s="1088">
        <v>276177564.92</v>
      </c>
      <c r="E14" s="1088">
        <v>276177564.92</v>
      </c>
      <c r="F14" s="1088">
        <v>102884066.58</v>
      </c>
      <c r="G14" s="1088">
        <f>G15+G20+G21</f>
        <v>102884066.58</v>
      </c>
      <c r="H14" s="1729">
        <v>102146849.16</v>
      </c>
      <c r="I14" s="1089">
        <f>IF(E14=0,0,G14/E14)</f>
        <v>0.372528690409021</v>
      </c>
      <c r="J14" s="1089">
        <f>IF(H14=0,1,IF(H14=0,0,(G14-H14)/ABS(H14)))</f>
        <v>0.00721723113402397</v>
      </c>
    </row>
    <row r="15" ht="27" customHeight="1">
      <c r="A15" s="1764"/>
      <c r="B15" s="1765" t="s">
        <v>89</v>
      </c>
      <c r="C15" s="1766"/>
      <c r="D15" s="1088">
        <v>276177564.92</v>
      </c>
      <c r="E15" s="1088">
        <v>276177564.92</v>
      </c>
      <c r="F15" s="1088">
        <v>47500122.08</v>
      </c>
      <c r="G15" s="1088">
        <f>SUM(G16:G19)</f>
        <v>47500122.08</v>
      </c>
      <c r="H15" s="1729">
        <v>56188059.29</v>
      </c>
      <c r="I15" s="1089">
        <f>IF(E15=0,0,G15/E15)</f>
        <v>0.171991240830005</v>
      </c>
      <c r="J15" s="1089">
        <f>IF(H15=0,1,IF(H15=0,0,(G15-H15)/ABS(H15)))</f>
        <v>-0.154622482423881</v>
      </c>
    </row>
    <row r="16" ht="27" customHeight="1">
      <c r="A16" s="1767"/>
      <c r="B16" s="1768" t="s">
        <v>132</v>
      </c>
      <c r="C16" s="1769"/>
      <c r="D16" s="1088">
        <v>270332164.92</v>
      </c>
      <c r="E16" s="1088">
        <v>270332164.92</v>
      </c>
      <c r="F16" s="1088">
        <v>47332833.08</v>
      </c>
      <c r="G16" s="1770">
        <v>47332833.08</v>
      </c>
      <c r="H16" s="1729">
        <v>55895170.29</v>
      </c>
      <c r="I16" s="1089">
        <f>IF(E16=0,0,G16/E16)</f>
        <v>0.175091384682275</v>
      </c>
      <c r="J16" s="1089">
        <f>IF(H16=0,1,IF(H16=0,0,(G16-H16)/ABS(H16)))</f>
        <v>-0.153185635996387</v>
      </c>
    </row>
    <row r="17" ht="27" customHeight="1">
      <c r="A17" s="1771"/>
      <c r="B17" s="1772" t="s">
        <v>133</v>
      </c>
      <c r="C17" s="1773"/>
      <c r="D17" s="1088">
        <v>1145400</v>
      </c>
      <c r="E17" s="1088">
        <v>1145400</v>
      </c>
      <c r="F17" s="1088">
        <v>162000</v>
      </c>
      <c r="G17" s="1774">
        <v>162000</v>
      </c>
      <c r="H17" s="1729">
        <v>258600</v>
      </c>
      <c r="I17" s="1089">
        <f>IF(E17=0,0,G17/E17)</f>
        <v>0.141435306443164</v>
      </c>
      <c r="J17" s="1089">
        <f>IF(H17=0,1,IF(H17=0,0,(G17-H17)/ABS(H17)))</f>
        <v>-0.373549883990719</v>
      </c>
    </row>
    <row r="18" ht="27" customHeight="1">
      <c r="A18" s="1775"/>
      <c r="B18" s="1776" t="s">
        <v>134</v>
      </c>
      <c r="C18" s="1777"/>
      <c r="D18" s="1088">
        <v>2000000</v>
      </c>
      <c r="E18" s="1088">
        <v>2000000</v>
      </c>
      <c r="F18" s="1088">
        <v>0</v>
      </c>
      <c r="G18" s="1778">
        <v>0</v>
      </c>
      <c r="H18" s="1729">
        <v>0</v>
      </c>
      <c r="I18" s="1089">
        <f>IF(E18=0,0,G18/E18)</f>
        <v>0</v>
      </c>
      <c r="J18" s="1089">
        <f>IF(H18=0,1,IF(H18=0,0,(G18-H18)/ABS(H18)))</f>
        <v>1</v>
      </c>
    </row>
    <row r="19" ht="27" customHeight="1">
      <c r="A19" s="1779"/>
      <c r="B19" s="1780" t="s">
        <v>93</v>
      </c>
      <c r="C19" s="1781"/>
      <c r="D19" s="1088">
        <v>2700000</v>
      </c>
      <c r="E19" s="1088">
        <v>2700000</v>
      </c>
      <c r="F19" s="1088">
        <v>5289</v>
      </c>
      <c r="G19" s="1782">
        <v>5289</v>
      </c>
      <c r="H19" s="1729">
        <v>34289</v>
      </c>
      <c r="I19" s="1089">
        <f>IF(E19=0,0,G19/E19)</f>
        <v>0.00195888888888889</v>
      </c>
      <c r="J19" s="1089">
        <f>IF(H19=0,1,IF(H19=0,0,(G19-H19)/ABS(H19)))</f>
        <v>-0.845752282072968</v>
      </c>
    </row>
    <row r="20" ht="27" customHeight="1">
      <c r="A20" s="1783"/>
      <c r="B20" s="1784" t="s">
        <v>95</v>
      </c>
      <c r="C20" s="1785"/>
      <c r="D20" s="1088">
        <v>0</v>
      </c>
      <c r="E20" s="1088">
        <v>0</v>
      </c>
      <c r="F20" s="1088">
        <v>44000000</v>
      </c>
      <c r="G20" s="1786">
        <v>44000000</v>
      </c>
      <c r="H20" s="1729">
        <v>28000000</v>
      </c>
      <c r="I20" s="1089">
        <f>IF(E20=0,0,G20/E20)</f>
        <v>0</v>
      </c>
      <c r="J20" s="1089">
        <f>IF(H20=0,1,IF(H20=0,0,(G20-H20)/ABS(H20)))</f>
        <v>0.571428571428571</v>
      </c>
    </row>
    <row r="21" ht="27" customHeight="1">
      <c r="A21" s="1787"/>
      <c r="B21" s="1788" t="s">
        <v>97</v>
      </c>
      <c r="C21" s="1789"/>
      <c r="D21" s="1088">
        <v>0</v>
      </c>
      <c r="E21" s="1088">
        <v>0</v>
      </c>
      <c r="F21" s="1088">
        <v>11383944.5</v>
      </c>
      <c r="G21" s="1790">
        <v>11383944.5</v>
      </c>
      <c r="H21" s="1729">
        <v>17958789.87</v>
      </c>
      <c r="I21" s="1089">
        <f>IF(E21=0,0,G21/E21)</f>
        <v>0</v>
      </c>
      <c r="J21" s="1089">
        <f>IF(H21=0,1,IF(H21=0,0,(G21-H21)/ABS(H21)))</f>
        <v>-0.366107372356042</v>
      </c>
    </row>
    <row r="22" ht="27" customHeight="1">
      <c r="A22" s="1791"/>
      <c r="B22" s="1792" t="s">
        <v>74</v>
      </c>
      <c r="C22" s="1793"/>
      <c r="D22" s="1088">
        <v>5290339.08</v>
      </c>
      <c r="E22" s="1088">
        <v>5290339.08</v>
      </c>
      <c r="F22" s="1088">
        <f>F6-F14</f>
        <v>-6886776.87999999</v>
      </c>
      <c r="G22" s="1088">
        <f>G6-G14</f>
        <v>-6886776.88000001</v>
      </c>
      <c r="H22" s="1729">
        <v>7392424.2</v>
      </c>
      <c r="I22" s="1089">
        <f>IF(E22=0,0,G22/E22)</f>
        <v>-1.30176474056933</v>
      </c>
      <c r="J22" s="1089">
        <f>IF(H22=0,1,IF(H22=0,0,(G22-H22)/ABS(H22)))</f>
        <v>-1.93159925535659</v>
      </c>
    </row>
    <row r="23" ht="27" customHeight="1">
      <c r="A23" s="1794"/>
      <c r="B23" s="1795" t="s">
        <v>75</v>
      </c>
      <c r="C23" s="1796"/>
      <c r="D23" s="1088">
        <f>D5+D22</f>
        <v>414390036.05</v>
      </c>
      <c r="E23" s="1088">
        <f>E5+E22</f>
        <v>414390036.05</v>
      </c>
      <c r="F23" s="1088">
        <f>F5+F22</f>
        <v>402212920.09</v>
      </c>
      <c r="G23" s="1088">
        <f>G5+G22</f>
        <v>402212920.09</v>
      </c>
      <c r="H23" s="1729">
        <v>383957006.12</v>
      </c>
      <c r="I23" s="1089">
        <f>IF(E23=0,0,G23/E23)</f>
        <v>0.970614361107537</v>
      </c>
      <c r="J23" s="1089">
        <f>IF(H23=0,1,IF(H23=0,0,(G23-H23)/ABS(H23)))</f>
        <v>0.0475467661196796</v>
      </c>
    </row>
    <row r="24" ht="27" customHeight="1">
      <c r="A24" s="1797"/>
      <c r="B24" s="1798"/>
      <c r="C24" s="1799"/>
      <c r="D24" s="1800"/>
      <c r="E24" s="1801"/>
      <c r="F24" s="1802"/>
      <c r="G24" s="1803"/>
      <c r="H24" s="1804"/>
      <c r="I24" s="1805"/>
      <c r="J24" s="1806" t="s">
        <v>135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8.2117647058824" style="16"/>
    <col min="3" max="3" width="21.7960784313726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11.9019607843137" style="16"/>
    <col min="10" max="10" width="12.7607843137255" style="16"/>
  </cols>
  <sheetData>
    <row r="1" ht="39" customHeight="1">
      <c r="A1" s="1807" t="s">
        <v>0</v>
      </c>
      <c r="B1" s="1808"/>
      <c r="C1" s="1809"/>
      <c r="D1" s="1810"/>
      <c r="E1" s="1811" t="s">
        <v>136</v>
      </c>
      <c r="F1" s="1812"/>
      <c r="G1" s="1813"/>
      <c r="H1" s="1814"/>
      <c r="I1" s="1815"/>
      <c r="J1" s="1816"/>
    </row>
    <row r="2" ht="19.5" customHeight="1">
      <c r="A2" s="1817"/>
      <c r="B2" s="1818"/>
      <c r="C2" s="1819"/>
      <c r="D2" s="1820"/>
      <c r="E2" s="1821"/>
      <c r="F2" s="1822"/>
      <c r="G2" s="1823"/>
      <c r="H2" s="1824"/>
      <c r="I2" s="1825" t="s">
        <v>137</v>
      </c>
      <c r="J2" s="1826"/>
    </row>
    <row r="3" ht="21.75" customHeight="1">
      <c r="A3" s="1827"/>
      <c r="B3" s="1828" t="s">
        <v>47</v>
      </c>
      <c r="C3" s="1829" t="s">
        <v>48</v>
      </c>
      <c r="D3" s="1830"/>
      <c r="E3" s="1831"/>
      <c r="F3" s="1832" t="s">
        <v>0</v>
      </c>
      <c r="G3" s="1833"/>
      <c r="H3" s="1834"/>
      <c r="I3" s="1835"/>
      <c r="J3" s="1836" t="s">
        <v>138</v>
      </c>
    </row>
    <row r="4" ht="41.25" customHeight="1">
      <c r="A4" s="1837"/>
      <c r="B4" s="1838" t="s">
        <v>50</v>
      </c>
      <c r="C4" s="1839"/>
      <c r="D4" s="1840" t="s">
        <v>51</v>
      </c>
      <c r="E4" s="1841" t="s">
        <v>52</v>
      </c>
      <c r="F4" s="1842" t="s">
        <v>53</v>
      </c>
      <c r="G4" s="1843" t="s">
        <v>54</v>
      </c>
      <c r="H4" s="1844" t="s">
        <v>55</v>
      </c>
      <c r="I4" s="1845" t="s">
        <v>56</v>
      </c>
      <c r="J4" s="1846" t="s">
        <v>57</v>
      </c>
    </row>
    <row r="5" ht="27" customHeight="1">
      <c r="A5" s="1847"/>
      <c r="B5" s="1848" t="s">
        <v>58</v>
      </c>
      <c r="C5" s="1849"/>
      <c r="D5" s="1088">
        <v>1281052422.95</v>
      </c>
      <c r="E5" s="1088">
        <v>1281052422.95</v>
      </c>
      <c r="F5" s="1088">
        <v>1281052422.95</v>
      </c>
      <c r="G5" s="1088">
        <f>E5</f>
        <v>1281052422.95</v>
      </c>
      <c r="H5" s="1088">
        <v>1534469201.96</v>
      </c>
      <c r="I5" s="1089">
        <f>IF(E5=0,0,G5/E5)</f>
        <v>1</v>
      </c>
      <c r="J5" s="1089">
        <f>IF(H5=0,1,IF(H5=0,0,(G5-H5)/ABS(H5)))</f>
        <v>-0.165149472329785</v>
      </c>
    </row>
    <row r="6" ht="27" customHeight="1">
      <c r="A6" s="1850"/>
      <c r="B6" s="1851" t="s">
        <v>81</v>
      </c>
      <c r="C6" s="1852"/>
      <c r="D6" s="1088">
        <v>234261800</v>
      </c>
      <c r="E6" s="1088">
        <v>234261800</v>
      </c>
      <c r="F6" s="1088">
        <v>197205702.24</v>
      </c>
      <c r="G6" s="1088">
        <f>G7+G13+G14</f>
        <v>197205702.24</v>
      </c>
      <c r="H6" s="1088">
        <v>88349763.78</v>
      </c>
      <c r="I6" s="1089">
        <f>IF(E6=0,0,G6/E6)</f>
        <v>0.841817582892303</v>
      </c>
      <c r="J6" s="1089">
        <f>IF(H6=0,1,IF(H6=0,0,(G6-H6)/ABS(H6)))</f>
        <v>1.23210220155271</v>
      </c>
    </row>
    <row r="7" ht="27" customHeight="1">
      <c r="A7" s="1853"/>
      <c r="B7" s="1854" t="s">
        <v>82</v>
      </c>
      <c r="C7" s="1855"/>
      <c r="D7" s="1088">
        <v>226261800</v>
      </c>
      <c r="E7" s="1088">
        <v>226261800</v>
      </c>
      <c r="F7" s="1088">
        <v>36561484.11</v>
      </c>
      <c r="G7" s="1088">
        <f>SUM(G8:G12)</f>
        <v>36561484.11</v>
      </c>
      <c r="H7" s="1088">
        <v>52583603.46</v>
      </c>
      <c r="I7" s="1089">
        <f>IF(E7=0,0,G7/E7)</f>
        <v>0.161589292182772</v>
      </c>
      <c r="J7" s="1089">
        <f>IF(H7=0,1,IF(H7=0,0,(G7-H7)/ABS(H7)))</f>
        <v>-0.304698010325365</v>
      </c>
    </row>
    <row r="8" ht="27" customHeight="1">
      <c r="A8" s="1856"/>
      <c r="B8" s="1857" t="s">
        <v>139</v>
      </c>
      <c r="C8" s="1858"/>
      <c r="D8" s="1088">
        <v>200000000</v>
      </c>
      <c r="E8" s="1088">
        <v>200000000</v>
      </c>
      <c r="F8" s="1088">
        <v>35061632.4</v>
      </c>
      <c r="G8" s="1859">
        <v>35061632.4</v>
      </c>
      <c r="H8" s="1088">
        <v>50185360.8</v>
      </c>
      <c r="I8" s="1089">
        <f>IF(E8=0,0,G8/E8)</f>
        <v>0.175308162</v>
      </c>
      <c r="J8" s="1089">
        <f>IF(H8=0,1,IF(H8=0,0,(G8-H8)/ABS(H8)))</f>
        <v>-0.301357371132021</v>
      </c>
    </row>
    <row r="9" ht="27" customHeight="1">
      <c r="A9" s="1860"/>
      <c r="B9" s="1861" t="s">
        <v>61</v>
      </c>
      <c r="C9" s="1862"/>
      <c r="D9" s="1088">
        <v>25037800</v>
      </c>
      <c r="E9" s="1088">
        <v>25037800</v>
      </c>
      <c r="F9" s="1088">
        <v>795381.46</v>
      </c>
      <c r="G9" s="1863">
        <v>795381.46</v>
      </c>
      <c r="H9" s="1088">
        <v>1615136.89</v>
      </c>
      <c r="I9" s="1089">
        <f>IF(E9=0,0,G9/E9)</f>
        <v>0.0317672263537531</v>
      </c>
      <c r="J9" s="1089">
        <f>IF(H9=0,1,IF(H9=0,0,(G9-H9)/ABS(H9)))</f>
        <v>-0.507545481175902</v>
      </c>
    </row>
    <row r="10" ht="27" customHeight="1">
      <c r="A10" s="1864"/>
      <c r="B10" s="1865" t="s">
        <v>62</v>
      </c>
      <c r="C10" s="1866"/>
      <c r="D10" s="1088">
        <v>0</v>
      </c>
      <c r="E10" s="1088">
        <v>0</v>
      </c>
      <c r="F10" s="1088">
        <v>0</v>
      </c>
      <c r="G10" s="1867">
        <v>0</v>
      </c>
      <c r="H10" s="1088">
        <v>0</v>
      </c>
      <c r="I10" s="1089">
        <f>IF(E10=0,0,G10/E10)</f>
        <v>0</v>
      </c>
      <c r="J10" s="1089">
        <f>IF(H10=0,1,IF(H10=0,0,(G10-H10)/ABS(H10)))</f>
        <v>1</v>
      </c>
    </row>
    <row r="11" ht="27" customHeight="1">
      <c r="A11" s="1868"/>
      <c r="B11" s="1869" t="s">
        <v>119</v>
      </c>
      <c r="C11" s="1870"/>
      <c r="D11" s="1088">
        <v>714000</v>
      </c>
      <c r="E11" s="1088">
        <v>100000</v>
      </c>
      <c r="F11" s="1088">
        <v>541441.25</v>
      </c>
      <c r="G11" s="1871">
        <v>541441.25</v>
      </c>
      <c r="H11" s="1088">
        <v>783105.77</v>
      </c>
      <c r="I11" s="1089">
        <f>IF(E11=0,0,G11/E11)</f>
        <v>5.4144125</v>
      </c>
      <c r="J11" s="1089">
        <f>IF(H11=0,1,IF(H11=0,0,(G11-H11)/ABS(H11)))</f>
        <v>-0.30859754742964</v>
      </c>
    </row>
    <row r="12" ht="27" customHeight="1">
      <c r="A12" s="1872"/>
      <c r="B12" s="1873" t="s">
        <v>120</v>
      </c>
      <c r="C12" s="1874"/>
      <c r="D12" s="1088">
        <v>510000</v>
      </c>
      <c r="E12" s="1088">
        <v>510000</v>
      </c>
      <c r="F12" s="1088">
        <v>163029</v>
      </c>
      <c r="G12" s="1875">
        <v>163029</v>
      </c>
      <c r="H12" s="1088">
        <v>0</v>
      </c>
      <c r="I12" s="1089">
        <f>IF(E12=0,0,G12/E12)</f>
        <v>0.319664705882353</v>
      </c>
      <c r="J12" s="1089">
        <f>IF(H12=0,1,IF(H12=0,0,(G12-H12)/ABS(H12)))</f>
        <v>1</v>
      </c>
    </row>
    <row r="13" ht="27" customHeight="1">
      <c r="A13" s="1876"/>
      <c r="B13" s="1877" t="s">
        <v>84</v>
      </c>
      <c r="C13" s="1878"/>
      <c r="D13" s="1088">
        <v>8000000</v>
      </c>
      <c r="E13" s="1088">
        <v>8000000</v>
      </c>
      <c r="F13" s="1088">
        <v>143756400</v>
      </c>
      <c r="G13" s="1879">
        <v>143756400</v>
      </c>
      <c r="H13" s="1088">
        <v>14170000</v>
      </c>
      <c r="I13" s="1089">
        <f>IF(E13=0,0,G13/E13)</f>
        <v>17.96955</v>
      </c>
      <c r="J13" s="1089">
        <f>IF(H13=0,1,IF(H13=0,0,(G13-H13)/ABS(H13)))</f>
        <v>9.14512350035286</v>
      </c>
    </row>
    <row r="14" ht="27" customHeight="1">
      <c r="A14" s="1880"/>
      <c r="B14" s="1881" t="s">
        <v>86</v>
      </c>
      <c r="C14" s="1882"/>
      <c r="D14" s="1088">
        <v>0</v>
      </c>
      <c r="E14" s="1088">
        <v>0</v>
      </c>
      <c r="F14" s="1088">
        <v>16887818.13</v>
      </c>
      <c r="G14" s="1883">
        <v>16887818.13</v>
      </c>
      <c r="H14" s="1088">
        <v>21596160.32</v>
      </c>
      <c r="I14" s="1089">
        <f>IF(E14=0,0,G14/E14)</f>
        <v>0</v>
      </c>
      <c r="J14" s="1089">
        <f>IF(H14=0,1,IF(H14=0,0,(G14-H14)/ABS(H14)))</f>
        <v>-0.218017560540132</v>
      </c>
    </row>
    <row r="15" ht="27" customHeight="1">
      <c r="A15" s="1884"/>
      <c r="B15" s="1885" t="s">
        <v>88</v>
      </c>
      <c r="C15" s="1886"/>
      <c r="D15" s="1088">
        <v>285373000</v>
      </c>
      <c r="E15" s="1088">
        <v>285373000</v>
      </c>
      <c r="F15" s="1088">
        <v>393294786.88</v>
      </c>
      <c r="G15" s="1088">
        <f>G16+G26+G27</f>
        <v>393294786.88</v>
      </c>
      <c r="H15" s="1088">
        <v>68241537.48</v>
      </c>
      <c r="I15" s="1089">
        <f>IF(E15=0,0,G15/E15)</f>
        <v>1.37817798768629</v>
      </c>
      <c r="J15" s="1089">
        <f>IF(H15=0,1,IF(H15=0,0,(G15-H15)/ABS(H15)))</f>
        <v>4.76327558556642</v>
      </c>
    </row>
    <row r="16" ht="27" customHeight="1">
      <c r="A16" s="1887"/>
      <c r="B16" s="1888" t="s">
        <v>89</v>
      </c>
      <c r="C16" s="1889"/>
      <c r="D16" s="1088">
        <v>265373000</v>
      </c>
      <c r="E16" s="1088">
        <v>265373000</v>
      </c>
      <c r="F16" s="1088">
        <v>232650568.75</v>
      </c>
      <c r="G16" s="1088">
        <f>SUM(G17:G25)</f>
        <v>232650568.75</v>
      </c>
      <c r="H16" s="1088">
        <v>32475377.16</v>
      </c>
      <c r="I16" s="1089">
        <f>IF(E16=0,0,G16/E16)</f>
        <v>0.876692688216209</v>
      </c>
      <c r="J16" s="1089">
        <f>IF(H16=0,1,IF(H16=0,0,(G16-H16)/ABS(H16)))</f>
        <v>6.16390659926057</v>
      </c>
    </row>
    <row r="17" ht="27" customHeight="1">
      <c r="A17" s="1890"/>
      <c r="B17" s="1891" t="s">
        <v>140</v>
      </c>
      <c r="C17" s="1892"/>
      <c r="D17" s="1088">
        <v>129885000</v>
      </c>
      <c r="E17" s="1088">
        <v>129885000</v>
      </c>
      <c r="F17" s="1088">
        <v>18256040.05</v>
      </c>
      <c r="G17" s="1893">
        <v>18256040.05</v>
      </c>
      <c r="H17" s="1088">
        <v>18841883.52</v>
      </c>
      <c r="I17" s="1089">
        <f>IF(E17=0,0,G17/E17)</f>
        <v>0.140555414790007</v>
      </c>
      <c r="J17" s="1089">
        <f>IF(H17=0,1,IF(H17=0,0,(G17-H17)/ABS(H17)))</f>
        <v>-0.0310926171143212</v>
      </c>
    </row>
    <row r="18" ht="27" customHeight="1">
      <c r="A18" s="1894"/>
      <c r="B18" s="1895" t="s">
        <v>141</v>
      </c>
      <c r="C18" s="1896"/>
      <c r="D18" s="1088">
        <v>49039000</v>
      </c>
      <c r="E18" s="1088">
        <v>49039000</v>
      </c>
      <c r="F18" s="1088">
        <v>9281581.6</v>
      </c>
      <c r="G18" s="1897">
        <v>9281581.6</v>
      </c>
      <c r="H18" s="1088">
        <v>9150520.04</v>
      </c>
      <c r="I18" s="1089">
        <f>IF(E18=0,0,G18/E18)</f>
        <v>0.189269389669447</v>
      </c>
      <c r="J18" s="1089">
        <f>IF(H18=0,1,IF(H18=0,0,(G18-H18)/ABS(H18)))</f>
        <v>0.014322853720563</v>
      </c>
    </row>
    <row r="19" ht="27" customHeight="1">
      <c r="A19" s="1898"/>
      <c r="B19" s="1899" t="s">
        <v>92</v>
      </c>
      <c r="C19" s="1900"/>
      <c r="D19" s="1088">
        <v>160000</v>
      </c>
      <c r="E19" s="1088">
        <v>160000</v>
      </c>
      <c r="F19" s="1088">
        <v>0</v>
      </c>
      <c r="G19" s="1901">
        <v>0</v>
      </c>
      <c r="H19" s="1088">
        <v>0</v>
      </c>
      <c r="I19" s="1089">
        <f>IF(E19=0,0,G19/E19)</f>
        <v>0</v>
      </c>
      <c r="J19" s="1089">
        <f>IF(H19=0,1,IF(H19=0,0,(G19-H19)/ABS(H19)))</f>
        <v>1</v>
      </c>
    </row>
    <row r="20" ht="27" customHeight="1">
      <c r="A20" s="1902"/>
      <c r="B20" s="1903" t="s">
        <v>142</v>
      </c>
      <c r="C20" s="1904"/>
      <c r="D20" s="1088">
        <v>15180000</v>
      </c>
      <c r="E20" s="1088">
        <v>15180000</v>
      </c>
      <c r="F20" s="1088">
        <v>0</v>
      </c>
      <c r="G20" s="1905">
        <v>0</v>
      </c>
      <c r="H20" s="1088">
        <v>0</v>
      </c>
      <c r="I20" s="1089">
        <f>IF(E20=0,0,G20/E20)</f>
        <v>0</v>
      </c>
      <c r="J20" s="1089">
        <f>IF(H20=0,1,IF(H20=0,0,(G20-H20)/ABS(H20)))</f>
        <v>1</v>
      </c>
    </row>
    <row r="21" ht="27" customHeight="1">
      <c r="A21" s="1906"/>
      <c r="B21" s="1907" t="s">
        <v>143</v>
      </c>
      <c r="C21" s="1908"/>
      <c r="D21" s="1088">
        <v>54400000</v>
      </c>
      <c r="E21" s="1088">
        <v>54400000</v>
      </c>
      <c r="F21" s="1088">
        <v>96496967.09</v>
      </c>
      <c r="G21" s="1909">
        <v>96496967.09</v>
      </c>
      <c r="H21" s="1088">
        <v>0</v>
      </c>
      <c r="I21" s="1089">
        <f>IF(E21=0,0,G21/E21)</f>
        <v>1.77384130680147</v>
      </c>
      <c r="J21" s="1089">
        <f>IF(H21=0,1,IF(H21=0,0,(G21-H21)/ABS(H21)))</f>
        <v>1</v>
      </c>
    </row>
    <row r="22" ht="27" customHeight="1">
      <c r="A22" s="1910"/>
      <c r="B22" s="1911" t="s">
        <v>144</v>
      </c>
      <c r="C22" s="1912"/>
      <c r="D22" s="1088">
        <v>5788000</v>
      </c>
      <c r="E22" s="1088">
        <v>5788000</v>
      </c>
      <c r="F22" s="1088">
        <v>2333500</v>
      </c>
      <c r="G22" s="1913">
        <v>2333500</v>
      </c>
      <c r="H22" s="1088">
        <v>568500</v>
      </c>
      <c r="I22" s="1089">
        <f>IF(E22=0,0,G22/E22)</f>
        <v>0.403161713890809</v>
      </c>
      <c r="J22" s="1089">
        <f>IF(H22=0,1,IF(H22=0,0,(G22-H22)/ABS(H22)))</f>
        <v>3.10466138962181</v>
      </c>
    </row>
    <row r="23" ht="27" customHeight="1">
      <c r="A23" s="1914"/>
      <c r="B23" s="1915" t="s">
        <v>145</v>
      </c>
      <c r="C23" s="1916"/>
      <c r="D23" s="1088">
        <v>0</v>
      </c>
      <c r="E23" s="1088">
        <v>0</v>
      </c>
      <c r="F23" s="1088">
        <v>2916565.01</v>
      </c>
      <c r="G23" s="1917">
        <v>2916565.01</v>
      </c>
      <c r="H23" s="1088">
        <v>0</v>
      </c>
      <c r="I23" s="1089">
        <f>IF(E23=0,0,G23/E23)</f>
        <v>0</v>
      </c>
      <c r="J23" s="1089">
        <f>IF(H23=0,1,IF(H23=0,0,(G23-H23)/ABS(H23)))</f>
        <v>1</v>
      </c>
    </row>
    <row r="24" ht="27" customHeight="1">
      <c r="A24" s="1918"/>
      <c r="B24" s="1919" t="s">
        <v>146</v>
      </c>
      <c r="C24" s="1920"/>
      <c r="D24" s="1088">
        <v>10451000</v>
      </c>
      <c r="E24" s="1088">
        <v>10451000</v>
      </c>
      <c r="F24" s="1088">
        <v>103365915</v>
      </c>
      <c r="G24" s="1921">
        <v>103365915</v>
      </c>
      <c r="H24" s="1088">
        <v>3754844</v>
      </c>
      <c r="I24" s="1089">
        <f>IF(E24=0,0,G24/E24)</f>
        <v>9.89052865754473</v>
      </c>
      <c r="J24" s="1089">
        <f>IF(H24=0,1,IF(H24=0,0,(G24-H24)/ABS(H24)))</f>
        <v>26.5286842808916</v>
      </c>
    </row>
    <row r="25" ht="27" customHeight="1">
      <c r="A25" s="1922"/>
      <c r="B25" s="1923" t="s">
        <v>147</v>
      </c>
      <c r="C25" s="1924"/>
      <c r="D25" s="1088">
        <v>470000</v>
      </c>
      <c r="E25" s="1088">
        <v>470000</v>
      </c>
      <c r="F25" s="1088">
        <v>0</v>
      </c>
      <c r="G25" s="1925">
        <v>0</v>
      </c>
      <c r="H25" s="1088">
        <v>159629.6</v>
      </c>
      <c r="I25" s="1089">
        <f>IF(E25=0,0,G25/E25)</f>
        <v>0</v>
      </c>
      <c r="J25" s="1089">
        <f>IF(H25=0,1,IF(H25=0,0,(G25-H25)/ABS(H25)))</f>
        <v>-1</v>
      </c>
    </row>
    <row r="26" ht="27" customHeight="1">
      <c r="A26" s="1926"/>
      <c r="B26" s="1927" t="s">
        <v>95</v>
      </c>
      <c r="C26" s="1928"/>
      <c r="D26" s="1088">
        <v>0</v>
      </c>
      <c r="E26" s="1088">
        <v>0</v>
      </c>
      <c r="F26" s="1088">
        <v>143756400</v>
      </c>
      <c r="G26" s="1929">
        <v>143756400</v>
      </c>
      <c r="H26" s="1088">
        <v>14170000</v>
      </c>
      <c r="I26" s="1089">
        <f>IF(E26=0,0,G26/E26)</f>
        <v>0</v>
      </c>
      <c r="J26" s="1089">
        <f>IF(H26=0,1,IF(H26=0,0,(G26-H26)/ABS(H26)))</f>
        <v>9.14512350035286</v>
      </c>
    </row>
    <row r="27" ht="27" customHeight="1">
      <c r="A27" s="1930"/>
      <c r="B27" s="1931" t="s">
        <v>97</v>
      </c>
      <c r="C27" s="1932"/>
      <c r="D27" s="1088">
        <v>20000000</v>
      </c>
      <c r="E27" s="1088">
        <v>20000000</v>
      </c>
      <c r="F27" s="1088">
        <v>16887818.13</v>
      </c>
      <c r="G27" s="1933">
        <v>16887818.13</v>
      </c>
      <c r="H27" s="1088">
        <v>21596160.32</v>
      </c>
      <c r="I27" s="1089">
        <f>IF(E27=0,0,G27/E27)</f>
        <v>0.8443909065</v>
      </c>
      <c r="J27" s="1089">
        <f>IF(H27=0,1,IF(H27=0,0,(G27-H27)/ABS(H27)))</f>
        <v>-0.218017560540132</v>
      </c>
    </row>
    <row r="28" ht="27" customHeight="1">
      <c r="A28" s="1934"/>
      <c r="B28" s="1935" t="s">
        <v>74</v>
      </c>
      <c r="C28" s="1936"/>
      <c r="D28" s="1088">
        <v>-51111200</v>
      </c>
      <c r="E28" s="1088">
        <v>-51111200</v>
      </c>
      <c r="F28" s="1088">
        <f>F6-F15</f>
        <v>-196089084.64</v>
      </c>
      <c r="G28" s="1088">
        <f>G6-G15</f>
        <v>-196089084.64</v>
      </c>
      <c r="H28" s="1088">
        <v>20108226.3</v>
      </c>
      <c r="I28" s="1089">
        <f>IF(E28=0,0,G28/E28)</f>
        <v>3.8365188968367</v>
      </c>
      <c r="J28" s="1089">
        <f>IF(H28=0,1,IF(H28=0,0,(G28-H28)/ABS(H28)))</f>
        <v>-10.7516847938</v>
      </c>
    </row>
    <row r="29" ht="27" customHeight="1">
      <c r="A29" s="1937"/>
      <c r="B29" s="1938" t="s">
        <v>75</v>
      </c>
      <c r="C29" s="1939"/>
      <c r="D29" s="1088">
        <f>D5+D28</f>
        <v>1229941222.95</v>
      </c>
      <c r="E29" s="1088">
        <f>E5+E28</f>
        <v>1229941222.95</v>
      </c>
      <c r="F29" s="1088">
        <f>F5+F28</f>
        <v>1084963338.31</v>
      </c>
      <c r="G29" s="1088">
        <f>G5+G28</f>
        <v>1084963338.31</v>
      </c>
      <c r="H29" s="1088">
        <v>1554577428.26</v>
      </c>
      <c r="I29" s="1089">
        <f>IF(E29=0,0,G29/E29)</f>
        <v>0.882126168360898</v>
      </c>
      <c r="J29" s="1089">
        <f>IF(H29=0,1,IF(H29=0,0,(G29-H29)/ABS(H29)))</f>
        <v>-0.302084721811269</v>
      </c>
    </row>
    <row r="30" ht="27" customHeight="1">
      <c r="A30" s="1940"/>
      <c r="B30" s="1941"/>
      <c r="C30" s="1942"/>
      <c r="D30" s="1943"/>
      <c r="E30" s="1944"/>
      <c r="F30" s="1945"/>
      <c r="G30" s="1946"/>
      <c r="H30" s="1947"/>
      <c r="I30" s="1948"/>
      <c r="J30" s="1949" t="s">
        <v>148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G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3"/>
  <sheetViews>
    <sheetView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25.956862745098" style="16"/>
    <col min="2" max="2" width="21.7960784313726" style="16"/>
    <col min="3" max="3" width="6.45098039215686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921568627451" style="16"/>
    <col min="9" max="9" width="15.7725490196078" style="16"/>
  </cols>
  <sheetData>
    <row r="1" ht="38.25" customHeight="1">
      <c r="A1" s="1950" t="s">
        <v>0</v>
      </c>
      <c r="B1" s="1951"/>
      <c r="C1" s="1952" t="s">
        <v>149</v>
      </c>
      <c r="D1" s="1953"/>
      <c r="E1" s="1954"/>
      <c r="F1" s="1955"/>
      <c r="G1" s="1956"/>
      <c r="H1" s="1957"/>
      <c r="I1" s="1958"/>
    </row>
    <row r="2" ht="23.25" customHeight="1">
      <c r="A2" s="1959" t="s">
        <v>150</v>
      </c>
      <c r="B2" s="1960" t="s">
        <v>48</v>
      </c>
      <c r="C2" s="1961"/>
      <c r="D2" s="1962"/>
      <c r="E2" s="1963"/>
      <c r="F2" s="1964"/>
      <c r="G2" s="1965"/>
      <c r="H2" s="1966" t="s">
        <v>151</v>
      </c>
      <c r="I2" s="1967"/>
    </row>
    <row r="3" ht="41.25" customHeight="1">
      <c r="A3" s="1968" t="s">
        <v>152</v>
      </c>
      <c r="B3" s="1969"/>
      <c r="C3" s="1970" t="s">
        <v>153</v>
      </c>
      <c r="D3" s="1971" t="s">
        <v>51</v>
      </c>
      <c r="E3" s="1972" t="s">
        <v>52</v>
      </c>
      <c r="F3" s="1973" t="s">
        <v>154</v>
      </c>
      <c r="G3" s="1974" t="s">
        <v>155</v>
      </c>
      <c r="H3" s="1975" t="s">
        <v>156</v>
      </c>
      <c r="I3" s="1976" t="s">
        <v>157</v>
      </c>
    </row>
    <row r="4" ht="27" customHeight="1">
      <c r="A4" s="1977" t="s">
        <v>158</v>
      </c>
      <c r="B4" s="1978"/>
      <c r="C4" s="1979" t="s">
        <v>159</v>
      </c>
      <c r="D4" s="1980" t="s">
        <v>159</v>
      </c>
      <c r="E4" s="1981" t="s">
        <v>159</v>
      </c>
      <c r="F4" s="1982" t="s">
        <v>159</v>
      </c>
      <c r="G4" s="1983" t="s">
        <v>159</v>
      </c>
      <c r="H4" s="1984" t="s">
        <v>159</v>
      </c>
      <c r="I4" s="1985" t="s">
        <v>159</v>
      </c>
    </row>
    <row r="5" ht="27" customHeight="1">
      <c r="A5" s="1986" t="s">
        <v>160</v>
      </c>
      <c r="B5" s="1987"/>
      <c r="C5" s="1988" t="s">
        <v>161</v>
      </c>
      <c r="D5" s="1989">
        <v>333721</v>
      </c>
      <c r="E5" s="1989">
        <v>333721</v>
      </c>
      <c r="F5" s="1989">
        <f>F6+F8+F9</f>
        <v>326284</v>
      </c>
      <c r="G5" s="1989">
        <v>321958</v>
      </c>
      <c r="H5" s="1990">
        <f>IF(E5=0,0,F5/E5)</f>
        <v>0.977714917550888</v>
      </c>
      <c r="I5" s="1990">
        <f>IF(G5=0,1,IF(G5=0,0,(F5-G5)/ABS(G5)))</f>
        <v>0.0134365352002435</v>
      </c>
    </row>
    <row r="6" ht="27" customHeight="1">
      <c r="A6" s="1991" t="s">
        <v>162</v>
      </c>
      <c r="B6" s="1992"/>
      <c r="C6" s="1993" t="s">
        <v>161</v>
      </c>
      <c r="D6" s="1989">
        <v>242170</v>
      </c>
      <c r="E6" s="1989">
        <v>242170</v>
      </c>
      <c r="F6" s="1994">
        <v>237934</v>
      </c>
      <c r="G6" s="1989">
        <v>235529</v>
      </c>
      <c r="H6" s="1990">
        <f>IF(E6=0,0,F6/E6)</f>
        <v>0.982508155428005</v>
      </c>
      <c r="I6" s="1990">
        <f>IF(G6=0,1,IF(G6=0,0,(F6-G6)/ABS(G6)))</f>
        <v>0.0102110568125369</v>
      </c>
    </row>
    <row r="7" ht="27" customHeight="1">
      <c r="A7" s="1995" t="s">
        <v>163</v>
      </c>
      <c r="B7" s="1996"/>
      <c r="C7" s="1997" t="s">
        <v>161</v>
      </c>
      <c r="D7" s="1989">
        <v>41303</v>
      </c>
      <c r="E7" s="1989">
        <v>41303</v>
      </c>
      <c r="F7" s="1998">
        <v>40419</v>
      </c>
      <c r="G7" s="1989">
        <v>40369</v>
      </c>
      <c r="H7" s="1990">
        <f>IF(E7=0,0,F7/E7)</f>
        <v>0.978597196329564</v>
      </c>
      <c r="I7" s="1990">
        <f>IF(G7=0,1,IF(G7=0,0,(F7-G7)/ABS(G7)))</f>
        <v>0.00123857415343457</v>
      </c>
    </row>
    <row r="8" ht="27" customHeight="1">
      <c r="A8" s="1999" t="s">
        <v>164</v>
      </c>
      <c r="B8" s="2000"/>
      <c r="C8" s="2001" t="s">
        <v>161</v>
      </c>
      <c r="D8" s="1989">
        <v>193</v>
      </c>
      <c r="E8" s="1989">
        <v>193</v>
      </c>
      <c r="F8" s="2002">
        <v>256</v>
      </c>
      <c r="G8" s="1989">
        <v>295</v>
      </c>
      <c r="H8" s="1990">
        <f>IF(E8=0,0,F8/E8)</f>
        <v>1.32642487046632</v>
      </c>
      <c r="I8" s="1990">
        <f>IF(G8=0,1,IF(G8=0,0,(F8-G8)/ABS(G8)))</f>
        <v>-0.132203389830508</v>
      </c>
    </row>
    <row r="9" ht="27" customHeight="1">
      <c r="A9" s="2003" t="s">
        <v>165</v>
      </c>
      <c r="B9" s="2004"/>
      <c r="C9" s="2005" t="s">
        <v>161</v>
      </c>
      <c r="D9" s="1989">
        <v>91358</v>
      </c>
      <c r="E9" s="1989">
        <v>91358</v>
      </c>
      <c r="F9" s="2006">
        <v>88094</v>
      </c>
      <c r="G9" s="1989">
        <v>86134</v>
      </c>
      <c r="H9" s="1990">
        <f>IF(E9=0,0,F9/E9)</f>
        <v>0.96427242277633</v>
      </c>
      <c r="I9" s="1990">
        <f>IF(G9=0,1,IF(G9=0,0,(F9-G9)/ABS(G9)))</f>
        <v>0.0227552418324936</v>
      </c>
    </row>
    <row r="10" ht="27" customHeight="1">
      <c r="A10" s="2007" t="s">
        <v>166</v>
      </c>
      <c r="B10" s="2008"/>
      <c r="C10" s="2009" t="s">
        <v>161</v>
      </c>
      <c r="D10" s="1989">
        <v>3977</v>
      </c>
      <c r="E10" s="1989">
        <v>3977</v>
      </c>
      <c r="F10" s="2010">
        <v>701</v>
      </c>
      <c r="G10" s="1989">
        <v>987</v>
      </c>
      <c r="H10" s="1990">
        <f>IF(E10=0,0,F10/E10)</f>
        <v>0.176263515212472</v>
      </c>
      <c r="I10" s="2011">
        <f>IF(G10=0,1,IF(G10=0,0,(F10-G10)/ABS(G10)))</f>
        <v>-0.289766970618034</v>
      </c>
    </row>
    <row r="11" ht="27" customHeight="1">
      <c r="A11" s="2012" t="s">
        <v>167</v>
      </c>
      <c r="B11" s="2013"/>
      <c r="C11" s="2014" t="s">
        <v>161</v>
      </c>
      <c r="D11" s="1989">
        <v>1449</v>
      </c>
      <c r="E11" s="1989">
        <v>1449</v>
      </c>
      <c r="F11" s="2015">
        <v>139</v>
      </c>
      <c r="G11" s="1989">
        <v>181</v>
      </c>
      <c r="H11" s="1990">
        <f>IF(E11=0,0,F11/E11)</f>
        <v>0.095928226363009</v>
      </c>
      <c r="I11" s="2011">
        <f>IF(G11=0,1,IF(G11=0,0,(F11-G11)/ABS(G11)))</f>
        <v>-0.232044198895028</v>
      </c>
    </row>
    <row r="12" ht="27" customHeight="1">
      <c r="A12" s="2016" t="s">
        <v>168</v>
      </c>
      <c r="B12" s="2017"/>
      <c r="C12" s="2018" t="s">
        <v>161</v>
      </c>
      <c r="D12" s="1989">
        <v>201760</v>
      </c>
      <c r="E12" s="1989">
        <v>201760</v>
      </c>
      <c r="F12" s="2019">
        <v>221521</v>
      </c>
      <c r="G12" s="1989">
        <v>196502</v>
      </c>
      <c r="H12" s="1990">
        <f>IF(E12=0,0,F12/E12)</f>
        <v>1.09794310071372</v>
      </c>
      <c r="I12" s="1990">
        <f>IF(G12=0,1,IF(G12=0,0,(F12-G12)/ABS(G12)))</f>
        <v>0.127321859319498</v>
      </c>
    </row>
    <row r="13" ht="27" customHeight="1">
      <c r="A13" s="2020" t="s">
        <v>169</v>
      </c>
      <c r="B13" s="2021"/>
      <c r="C13" s="2022" t="s">
        <v>161</v>
      </c>
      <c r="D13" s="1989">
        <v>32337</v>
      </c>
      <c r="E13" s="1989">
        <v>32337</v>
      </c>
      <c r="F13" s="2023">
        <v>31543</v>
      </c>
      <c r="G13" s="1989">
        <v>32174</v>
      </c>
      <c r="H13" s="1990">
        <f>IF(E13=0,0,F13/E13)</f>
        <v>0.975446083433837</v>
      </c>
      <c r="I13" s="1990">
        <f>IF(G13=0,1,IF(G13=0,0,(F13-G13)/ABS(G13)))</f>
        <v>-0.0196121091564617</v>
      </c>
    </row>
    <row r="14" ht="27" customHeight="1">
      <c r="A14" s="2024" t="s">
        <v>170</v>
      </c>
      <c r="B14" s="2025"/>
      <c r="C14" s="2026" t="s">
        <v>159</v>
      </c>
      <c r="D14" s="2027" t="s">
        <v>159</v>
      </c>
      <c r="E14" s="2028" t="s">
        <v>159</v>
      </c>
      <c r="F14" s="2029" t="s">
        <v>159</v>
      </c>
      <c r="G14" s="2030" t="s">
        <v>159</v>
      </c>
      <c r="H14" s="2031" t="s">
        <v>159</v>
      </c>
      <c r="I14" s="2032" t="s">
        <v>159</v>
      </c>
    </row>
    <row r="15" ht="27" customHeight="1">
      <c r="A15" s="2033" t="s">
        <v>171</v>
      </c>
      <c r="B15" s="2034"/>
      <c r="C15" s="2035" t="s">
        <v>80</v>
      </c>
      <c r="D15" s="2036">
        <v>7669662885.67</v>
      </c>
      <c r="E15" s="2036">
        <v>7669662885.67</v>
      </c>
      <c r="F15" s="2037">
        <v>1483690000</v>
      </c>
      <c r="G15" s="2036">
        <v>1594664800</v>
      </c>
      <c r="H15" s="1990">
        <f>IF(E15=0,0,F15/E15)</f>
        <v>0.193449180507285</v>
      </c>
      <c r="I15" s="1990">
        <f>IF(G15=0,1,IF(G15=0,0,(F15-G15)/ABS(G15)))</f>
        <v>-0.0695913021971765</v>
      </c>
    </row>
    <row r="16" ht="27" customHeight="1">
      <c r="A16" s="2038" t="s">
        <v>172</v>
      </c>
      <c r="B16" s="2039"/>
      <c r="C16" s="2040" t="s">
        <v>80</v>
      </c>
      <c r="D16" s="2036">
        <v>9315796109.31</v>
      </c>
      <c r="E16" s="2036">
        <v>9315796109.31</v>
      </c>
      <c r="F16" s="2041">
        <v>1773120000</v>
      </c>
      <c r="G16" s="2036">
        <v>1995041000</v>
      </c>
      <c r="H16" s="1990">
        <f>IF(E16=0,0,F16/E16)</f>
        <v>0.190334779679</v>
      </c>
      <c r="I16" s="1990">
        <f>IF(G16=0,1,IF(G16=0,0,(F16-G16)/ABS(G16)))</f>
        <v>-0.111236310431715</v>
      </c>
    </row>
    <row r="17" ht="27" customHeight="1">
      <c r="A17" s="2042" t="s">
        <v>173</v>
      </c>
      <c r="B17" s="2043"/>
      <c r="C17" s="2044" t="s">
        <v>80</v>
      </c>
      <c r="D17" s="2036">
        <v>1979036919.42</v>
      </c>
      <c r="E17" s="2036">
        <v>1979036919.42</v>
      </c>
      <c r="F17" s="2045">
        <v>379460000</v>
      </c>
      <c r="G17" s="2036">
        <v>448059500</v>
      </c>
      <c r="H17" s="1990">
        <f>IF(E17=0,0,F17/E17)</f>
        <v>0.191739727680881</v>
      </c>
      <c r="I17" s="1990">
        <f>IF(G17=0,1,IF(G17=0,0,(F17-G17)/ABS(G17)))</f>
        <v>-0.153103549863355</v>
      </c>
    </row>
    <row r="18" ht="27" customHeight="1">
      <c r="A18" s="2046" t="s">
        <v>174</v>
      </c>
      <c r="B18" s="2047"/>
      <c r="C18" s="2048" t="s">
        <v>175</v>
      </c>
      <c r="D18" s="2036">
        <v>23.91</v>
      </c>
      <c r="E18" s="2036">
        <v>23.91</v>
      </c>
      <c r="F18" s="2036">
        <f>IF(F16=0,0,(F21+F25)/F16*100)</f>
        <v>17.6044687917343</v>
      </c>
      <c r="G18" s="2036">
        <f>IF(G16=0,0,(G21+G25)/G16*100)</f>
        <v>25.8390608228102</v>
      </c>
      <c r="H18" s="1990">
        <f>IF(E18=0,0,F18/E18)</f>
        <v>0.736280585183369</v>
      </c>
      <c r="I18" s="1990">
        <f>IF(G18=0,1,IF(G18=0,0,(F18-G18)/ABS(G18)))</f>
        <v>-0.318687745175571</v>
      </c>
    </row>
    <row r="19" ht="27" customHeight="1">
      <c r="A19" s="2049" t="s">
        <v>176</v>
      </c>
      <c r="B19" s="2050"/>
      <c r="C19" s="2051" t="s">
        <v>177</v>
      </c>
      <c r="D19" s="2036">
        <v>46172.66</v>
      </c>
      <c r="E19" s="2036">
        <v>46172.66</v>
      </c>
      <c r="F19" s="2036">
        <f>IF(F12=0,0,F16/F12)</f>
        <v>8004.29756095359</v>
      </c>
      <c r="G19" s="2036">
        <f>IF(G12=0,0,G16/G12)</f>
        <v>10152.7770709713</v>
      </c>
      <c r="H19" s="1990">
        <f>IF(E19=0,0,F19/E19)</f>
        <v>0.173355781558905</v>
      </c>
      <c r="I19" s="1990">
        <f>IF(G19=0,1,IF(G19=0,0,(F19-G19)/ABS(G19)))</f>
        <v>-0.211614959631154</v>
      </c>
    </row>
    <row r="20" ht="27" customHeight="1">
      <c r="A20" s="2052" t="s">
        <v>178</v>
      </c>
      <c r="B20" s="2053"/>
      <c r="C20" s="2054" t="s">
        <v>159</v>
      </c>
      <c r="D20" s="2055" t="s">
        <v>159</v>
      </c>
      <c r="E20" s="2056" t="s">
        <v>159</v>
      </c>
      <c r="F20" s="2057" t="s">
        <v>159</v>
      </c>
      <c r="G20" s="2058" t="s">
        <v>159</v>
      </c>
      <c r="H20" s="2059" t="s">
        <v>159</v>
      </c>
      <c r="I20" s="2060" t="s">
        <v>159</v>
      </c>
    </row>
    <row r="21" ht="27" customHeight="1">
      <c r="A21" s="2061" t="s">
        <v>179</v>
      </c>
      <c r="B21" s="2062"/>
      <c r="C21" s="2063" t="s">
        <v>80</v>
      </c>
      <c r="D21" s="2036">
        <v>2226453095.14</v>
      </c>
      <c r="E21" s="2036">
        <v>2226453095.14</v>
      </c>
      <c r="F21" s="2064">
        <v>282549960.68</v>
      </c>
      <c r="G21" s="2036">
        <v>485016457.43</v>
      </c>
      <c r="H21" s="1990">
        <f>IF(E21=0,0,F21/E21)</f>
        <v>0.126905867137629</v>
      </c>
      <c r="I21" s="1990">
        <f>IF(G21=0,1,IF(G21=0,0,(F21-G21)/ABS(G21)))</f>
        <v>-0.417442529317103</v>
      </c>
    </row>
    <row r="22" ht="27" customHeight="1">
      <c r="A22" s="2065" t="s">
        <v>180</v>
      </c>
      <c r="B22" s="2066"/>
      <c r="C22" s="2067" t="s">
        <v>159</v>
      </c>
      <c r="D22" s="2068" t="s">
        <v>159</v>
      </c>
      <c r="E22" s="2069" t="s">
        <v>159</v>
      </c>
      <c r="F22" s="2070" t="s">
        <v>159</v>
      </c>
      <c r="G22" s="2071" t="s">
        <v>159</v>
      </c>
      <c r="H22" s="2072" t="s">
        <v>159</v>
      </c>
      <c r="I22" s="2073" t="s">
        <v>159</v>
      </c>
    </row>
    <row r="23" ht="27" customHeight="1">
      <c r="A23" s="2074" t="s">
        <v>181</v>
      </c>
      <c r="B23" s="2075"/>
      <c r="C23" s="2076" t="s">
        <v>80</v>
      </c>
      <c r="D23" s="2036">
        <v>178640000</v>
      </c>
      <c r="E23" s="2036">
        <v>178640000</v>
      </c>
      <c r="F23" s="2077">
        <v>173076600</v>
      </c>
      <c r="G23" s="2036">
        <v>179488100</v>
      </c>
      <c r="H23" s="1990">
        <f>IF(E23=0,0,F23/E23)</f>
        <v>0.968856918943126</v>
      </c>
      <c r="I23" s="1990">
        <f>IF(G23=0,1,IF(G23=0,0,(F23-G23)/ABS(G23)))</f>
        <v>-0.0357210310878548</v>
      </c>
    </row>
    <row r="24" ht="27" customHeight="1">
      <c r="A24" s="2078" t="s">
        <v>182</v>
      </c>
      <c r="B24" s="2079"/>
      <c r="C24" s="2080" t="s">
        <v>80</v>
      </c>
      <c r="D24" s="2036">
        <v>10000000</v>
      </c>
      <c r="E24" s="2036">
        <v>10000000</v>
      </c>
      <c r="F24" s="2081">
        <v>3533496.36</v>
      </c>
      <c r="G24" s="2036">
        <v>25458900</v>
      </c>
      <c r="H24" s="1990">
        <f>IF(E24=0,0,F24/E24)</f>
        <v>0.353349636</v>
      </c>
      <c r="I24" s="1990">
        <f>IF(G24=0,1,IF(G24=0,0,(F24-G24)/ABS(G24)))</f>
        <v>-0.8612078149488</v>
      </c>
    </row>
    <row r="25" ht="27" customHeight="1">
      <c r="A25" s="2082" t="s">
        <v>183</v>
      </c>
      <c r="B25" s="2083"/>
      <c r="C25" s="2084" t="s">
        <v>80</v>
      </c>
      <c r="D25" s="2036">
        <v>1000000</v>
      </c>
      <c r="E25" s="2036">
        <v>1000000</v>
      </c>
      <c r="F25" s="2085">
        <v>29598396.36</v>
      </c>
      <c r="G25" s="2036">
        <v>30483400</v>
      </c>
      <c r="H25" s="1990">
        <f>IF(E25=0,0,F25/E25)</f>
        <v>29.59839636</v>
      </c>
      <c r="I25" s="1990">
        <f>IF(G25=0,1,IF(G25=0,0,(F25-G25)/ABS(G25)))</f>
        <v>-0.029032313980724</v>
      </c>
    </row>
    <row r="26" ht="27" customHeight="1">
      <c r="A26" s="2086" t="s">
        <v>184</v>
      </c>
      <c r="B26" s="2087"/>
      <c r="C26" s="2088" t="s">
        <v>80</v>
      </c>
      <c r="D26" s="2036">
        <v>169640000</v>
      </c>
      <c r="E26" s="2036">
        <v>169640000</v>
      </c>
      <c r="F26" s="2089">
        <v>199141500</v>
      </c>
      <c r="G26" s="2036">
        <v>181327300</v>
      </c>
      <c r="H26" s="1990">
        <f>IF(E26=0,0,F26/E26)</f>
        <v>1.17390650789908</v>
      </c>
      <c r="I26" s="1990">
        <f>IF(G26=0,1,IF(G26=0,0,(F26-G26)/ABS(G26)))</f>
        <v>0.0982433422876754</v>
      </c>
    </row>
    <row r="27" ht="27" customHeight="1">
      <c r="A27" s="2090" t="s">
        <v>185</v>
      </c>
      <c r="B27" s="2091"/>
      <c r="C27" s="2092" t="s">
        <v>80</v>
      </c>
      <c r="D27" s="2036">
        <v>0</v>
      </c>
      <c r="E27" s="2036">
        <v>0</v>
      </c>
      <c r="F27" s="2093">
        <v>0</v>
      </c>
      <c r="G27" s="2036">
        <v>0</v>
      </c>
      <c r="H27" s="1990">
        <f>IF(E27=0,0,F27/E27)</f>
        <v>0</v>
      </c>
      <c r="I27" s="1990">
        <f>IF(G27=0,1,IF(G27=0,0,(F27-G27)/ABS(G27)))</f>
        <v>1</v>
      </c>
    </row>
    <row r="28" ht="27" customHeight="1">
      <c r="A28" s="2094" t="s">
        <v>186</v>
      </c>
      <c r="B28" s="2095"/>
      <c r="C28" s="2096" t="s">
        <v>80</v>
      </c>
      <c r="D28" s="2036">
        <v>60000000</v>
      </c>
      <c r="E28" s="2036">
        <v>60000000</v>
      </c>
      <c r="F28" s="2097">
        <v>0</v>
      </c>
      <c r="G28" s="2036">
        <v>3185300</v>
      </c>
      <c r="H28" s="1990">
        <f>IF(E28=0,0,F28/E28)</f>
        <v>0</v>
      </c>
      <c r="I28" s="1990">
        <f>IF(G28=0,1,IF(G28=0,0,(F28-G28)/ABS(G28)))</f>
        <v>-1</v>
      </c>
    </row>
    <row r="29" ht="27" customHeight="1">
      <c r="A29" s="2098" t="s">
        <v>187</v>
      </c>
      <c r="B29" s="2099"/>
      <c r="C29" s="2100" t="s">
        <v>159</v>
      </c>
      <c r="D29" s="2101" t="s">
        <v>159</v>
      </c>
      <c r="E29" s="2102" t="s">
        <v>159</v>
      </c>
      <c r="F29" s="2103" t="s">
        <v>159</v>
      </c>
      <c r="G29" s="2104" t="s">
        <v>159</v>
      </c>
      <c r="H29" s="2105" t="s">
        <v>159</v>
      </c>
      <c r="I29" s="2106" t="s">
        <v>159</v>
      </c>
    </row>
    <row r="30" ht="27" customHeight="1">
      <c r="A30" s="2107" t="s">
        <v>188</v>
      </c>
      <c r="B30" s="2108"/>
      <c r="C30" s="2109" t="s">
        <v>161</v>
      </c>
      <c r="D30" s="1989">
        <v>0</v>
      </c>
      <c r="E30" s="1989">
        <v>0</v>
      </c>
      <c r="F30" s="2110">
        <v>0</v>
      </c>
      <c r="G30" s="1989">
        <v>0</v>
      </c>
      <c r="H30" s="1990">
        <f>IF(E30=0,0,F30/E30)</f>
        <v>0</v>
      </c>
      <c r="I30" s="1990">
        <f>IF(G30=0,1,IF(G30=0,0,(F30-G30)/ABS(G30)))</f>
        <v>1</v>
      </c>
    </row>
    <row r="31" ht="27" customHeight="1">
      <c r="A31" s="2111" t="s">
        <v>189</v>
      </c>
      <c r="B31" s="2112"/>
      <c r="C31" s="2113" t="s">
        <v>161</v>
      </c>
      <c r="D31" s="2114">
        <v>0</v>
      </c>
      <c r="E31" s="2114">
        <v>0</v>
      </c>
      <c r="F31" s="2115">
        <v>0</v>
      </c>
      <c r="G31" s="2114">
        <v>0</v>
      </c>
      <c r="H31" s="2116">
        <f>IF(E31=0,0,F31/E31)</f>
        <v>0</v>
      </c>
      <c r="I31" s="2116">
        <f>IF(G31=0,1,IF(G31=0,0,(F31-G31)/ABS(G31)))</f>
        <v>1</v>
      </c>
    </row>
    <row r="32" ht="27" customHeight="1">
      <c r="A32" s="2117" t="s">
        <v>190</v>
      </c>
      <c r="B32" s="2118"/>
      <c r="C32" s="2119" t="s">
        <v>159</v>
      </c>
      <c r="D32" s="2120" t="s">
        <v>159</v>
      </c>
      <c r="E32" s="2121" t="s">
        <v>159</v>
      </c>
      <c r="F32" s="2122" t="s">
        <v>159</v>
      </c>
      <c r="G32" s="2123" t="s">
        <v>159</v>
      </c>
      <c r="H32" s="2124" t="s">
        <v>159</v>
      </c>
      <c r="I32" s="2125" t="s">
        <v>159</v>
      </c>
    </row>
    <row r="33" ht="27" customHeight="1">
      <c r="A33" s="2126" t="s">
        <v>191</v>
      </c>
      <c r="B33" s="2127"/>
      <c r="C33" s="2128" t="s">
        <v>161</v>
      </c>
      <c r="D33" s="1989">
        <v>30676</v>
      </c>
      <c r="E33" s="1989">
        <v>30676</v>
      </c>
      <c r="F33" s="1989">
        <f>F34+F35</f>
        <v>30550</v>
      </c>
      <c r="G33" s="1989">
        <v>30913</v>
      </c>
      <c r="H33" s="1990">
        <f>IF(E33=0,0,F33/E33)</f>
        <v>0.995892554439953</v>
      </c>
      <c r="I33" s="1990">
        <f>IF(G33=0,1,IF(G33=0,0,(F33-G33)/ABS(G33)))</f>
        <v>-0.0117426325494129</v>
      </c>
    </row>
    <row r="34" ht="27" customHeight="1">
      <c r="A34" s="2129" t="s">
        <v>192</v>
      </c>
      <c r="B34" s="2130"/>
      <c r="C34" s="2131" t="s">
        <v>161</v>
      </c>
      <c r="D34" s="1989">
        <v>20548</v>
      </c>
      <c r="E34" s="1989">
        <v>20548</v>
      </c>
      <c r="F34" s="2132">
        <v>20281</v>
      </c>
      <c r="G34" s="1989">
        <v>20544</v>
      </c>
      <c r="H34" s="1990">
        <f>IF(E34=0,0,F34/E34)</f>
        <v>0.987006034650574</v>
      </c>
      <c r="I34" s="1990">
        <f>IF(G34=0,1,IF(G34=0,0,(F34-G34)/ABS(G34)))</f>
        <v>-0.0128017912772586</v>
      </c>
    </row>
    <row r="35" ht="27" customHeight="1">
      <c r="A35" s="2133" t="s">
        <v>193</v>
      </c>
      <c r="B35" s="2134"/>
      <c r="C35" s="2135" t="s">
        <v>161</v>
      </c>
      <c r="D35" s="1989">
        <v>10128</v>
      </c>
      <c r="E35" s="1989">
        <v>10128</v>
      </c>
      <c r="F35" s="2136">
        <v>10269</v>
      </c>
      <c r="G35" s="1989">
        <v>10369</v>
      </c>
      <c r="H35" s="1990">
        <f>IF(E35=0,0,F35/E35)</f>
        <v>1.01392180094787</v>
      </c>
      <c r="I35" s="1990">
        <f>IF(G35=0,1,IF(G35=0,0,(F35-G35)/ABS(G35)))</f>
        <v>-0.00964413154595429</v>
      </c>
    </row>
    <row r="36" ht="27" customHeight="1">
      <c r="A36" s="2137" t="s">
        <v>194</v>
      </c>
      <c r="B36" s="2138"/>
      <c r="C36" s="2139" t="s">
        <v>161</v>
      </c>
      <c r="D36" s="1989">
        <v>20416</v>
      </c>
      <c r="E36" s="1989">
        <v>20416</v>
      </c>
      <c r="F36" s="2140">
        <v>19900</v>
      </c>
      <c r="G36" s="1989">
        <v>20803</v>
      </c>
      <c r="H36" s="1990">
        <f>IF(E36=0,0,F36/E36)</f>
        <v>0.974725705329154</v>
      </c>
      <c r="I36" s="1990">
        <f>IF(G36=0,1,IF(G36=0,0,(F36-G36)/ABS(G36)))</f>
        <v>-0.0434072008844878</v>
      </c>
    </row>
    <row r="37" ht="27" customHeight="1">
      <c r="A37" s="2141" t="s">
        <v>195</v>
      </c>
      <c r="B37" s="2142"/>
      <c r="C37" s="2143" t="s">
        <v>159</v>
      </c>
      <c r="D37" s="2144" t="s">
        <v>159</v>
      </c>
      <c r="E37" s="2145" t="s">
        <v>159</v>
      </c>
      <c r="F37" s="2146" t="s">
        <v>159</v>
      </c>
      <c r="G37" s="2147" t="s">
        <v>159</v>
      </c>
      <c r="H37" s="2148" t="s">
        <v>159</v>
      </c>
      <c r="I37" s="2149" t="s">
        <v>159</v>
      </c>
    </row>
    <row r="38" ht="27" customHeight="1">
      <c r="A38" s="2150" t="s">
        <v>196</v>
      </c>
      <c r="B38" s="2151"/>
      <c r="C38" s="2152" t="s">
        <v>80</v>
      </c>
      <c r="D38" s="2036">
        <v>1731780033.48</v>
      </c>
      <c r="E38" s="2036">
        <v>1731780033.48</v>
      </c>
      <c r="F38" s="2153">
        <v>440182700</v>
      </c>
      <c r="G38" s="2036">
        <v>386697500</v>
      </c>
      <c r="H38" s="1990">
        <f>IF(E38=0,0,F38/E38)</f>
        <v>0.254179336572819</v>
      </c>
      <c r="I38" s="1990">
        <f>IF(G38=0,1,IF(G38=0,0,(F38-G38)/ABS(G38)))</f>
        <v>0.138312763852882</v>
      </c>
    </row>
    <row r="39" ht="27" customHeight="1">
      <c r="A39" s="2154" t="s">
        <v>197</v>
      </c>
      <c r="B39" s="2155"/>
      <c r="C39" s="2156" t="s">
        <v>80</v>
      </c>
      <c r="D39" s="2036">
        <v>1731780033.48</v>
      </c>
      <c r="E39" s="2036">
        <v>1731780033.48</v>
      </c>
      <c r="F39" s="2157">
        <v>440182700</v>
      </c>
      <c r="G39" s="2036">
        <v>386697500</v>
      </c>
      <c r="H39" s="1990">
        <f>IF(E39=0,0,F39/E39)</f>
        <v>0.254179336572819</v>
      </c>
      <c r="I39" s="1990">
        <f>IF(G39=0,1,IF(G39=0,0,(F39-G39)/ABS(G39)))</f>
        <v>0.138312763852882</v>
      </c>
    </row>
    <row r="40" ht="27" customHeight="1">
      <c r="A40" s="2158" t="s">
        <v>198</v>
      </c>
      <c r="B40" s="2159"/>
      <c r="C40" s="2160" t="s">
        <v>175</v>
      </c>
      <c r="D40" s="2036">
        <v>23.66</v>
      </c>
      <c r="E40" s="2036">
        <v>23.66</v>
      </c>
      <c r="F40" s="2036">
        <v>23.74</v>
      </c>
      <c r="G40" s="2036">
        <v>65.92</v>
      </c>
      <c r="H40" s="1990">
        <f>IF(E40=0,0,F40/E40)</f>
        <v>1.00338123415046</v>
      </c>
      <c r="I40" s="1990">
        <f>IF(G40=0,1,IF(G40=0,0,(F40-G40)/ABS(G40)))</f>
        <v>-0.639866504854369</v>
      </c>
    </row>
    <row r="41" ht="27" customHeight="1">
      <c r="A41" s="2161" t="s">
        <v>199</v>
      </c>
      <c r="B41" s="2162"/>
      <c r="C41" s="2163" t="s">
        <v>177</v>
      </c>
      <c r="D41" s="2036">
        <v>84824.65</v>
      </c>
      <c r="E41" s="2036">
        <v>84824.65</v>
      </c>
      <c r="F41" s="2036">
        <f>IF(F36=0,0,F39/F36)</f>
        <v>22119.7336683417</v>
      </c>
      <c r="G41" s="2036">
        <f>IF(G36=0,0,G39/G36)</f>
        <v>18588.5449214056</v>
      </c>
      <c r="H41" s="1990">
        <f>IF(E41=0,0,F41/E41)</f>
        <v>0.260770114210217</v>
      </c>
      <c r="I41" s="1990">
        <f>IF(G41=0,1,IF(G41=0,0,(F41-G41)/ABS(G41)))</f>
        <v>0.189965850574448</v>
      </c>
    </row>
    <row r="42" ht="27" customHeight="1">
      <c r="A42" s="2164" t="s">
        <v>200</v>
      </c>
      <c r="B42" s="2165"/>
      <c r="C42" s="2166" t="s">
        <v>177</v>
      </c>
      <c r="D42" s="2036">
        <v>60411</v>
      </c>
      <c r="E42" s="2036">
        <v>60411</v>
      </c>
      <c r="F42" s="2167">
        <v>56724</v>
      </c>
      <c r="G42" s="2036">
        <v>65266</v>
      </c>
      <c r="H42" s="1990">
        <f>IF(E42=0,0,F42/E42)</f>
        <v>0.938968068729205</v>
      </c>
      <c r="I42" s="1990">
        <f>IF(G42=0,1,IF(G42=0,0,(F42-G42)/ABS(G42)))</f>
        <v>-0.130879784267459</v>
      </c>
    </row>
    <row r="43" ht="27" customHeight="1">
      <c r="A43" s="2168"/>
      <c r="B43" s="2169"/>
      <c r="C43" s="2170"/>
      <c r="D43" s="2171"/>
      <c r="E43" s="2172"/>
      <c r="F43" s="2173"/>
      <c r="G43" s="2174"/>
      <c r="H43" s="2175"/>
      <c r="I43" s="2176" t="s">
        <v>201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1"/>
  <sheetViews>
    <sheetView topLeftCell="A1" zoomScaleNormal="100" zoomScalePageLayoutView="60" workbookViewId="0">
      <pane xSplit="0.15" ySplit="0.15" topLeftCell="D4" activePane="bottomRight" state="frozen"/>
      <selection activeCell="A1" sqref="A1"/>
    </sheetView>
  </sheetViews>
  <sheetFormatPr defaultColWidth="8" defaultRowHeight="14.25"/>
  <cols>
    <col min="1" max="1" width="16.921568627451" style="16"/>
    <col min="2" max="2" width="31.8352941176471" style="16"/>
    <col min="3" max="3" width="10.8980392156863" style="16"/>
    <col min="4" max="4" width="21.5098039215686" style="16"/>
    <col min="5" max="5" width="21.5098039215686" style="16"/>
    <col min="6" max="6" width="21.5098039215686" style="16"/>
    <col min="7" max="7" width="21.5098039215686" style="16"/>
    <col min="8" max="8" width="16.0627450980392" style="16"/>
    <col min="9" max="9" width="15.7725490196078" style="16"/>
  </cols>
  <sheetData>
    <row r="1" ht="39" customHeight="1">
      <c r="A1" s="2177" t="s">
        <v>0</v>
      </c>
      <c r="B1" s="2178"/>
      <c r="C1" s="2179" t="s">
        <v>202</v>
      </c>
      <c r="D1" s="2180"/>
      <c r="E1" s="2181"/>
      <c r="F1" s="2182"/>
      <c r="G1" s="2183"/>
      <c r="H1" s="2184"/>
      <c r="I1" s="2185"/>
    </row>
    <row r="2" ht="24" customHeight="1">
      <c r="A2" s="2186" t="s">
        <v>150</v>
      </c>
      <c r="B2" s="2187" t="s">
        <v>48</v>
      </c>
      <c r="C2" s="2188"/>
      <c r="D2" s="2189"/>
      <c r="E2" s="2190"/>
      <c r="F2" s="2191"/>
      <c r="G2" s="2192"/>
      <c r="H2" s="2193" t="s">
        <v>203</v>
      </c>
      <c r="I2" s="2194"/>
    </row>
    <row r="3" ht="41.25" customHeight="1">
      <c r="A3" s="2195" t="s">
        <v>204</v>
      </c>
      <c r="B3" s="2196"/>
      <c r="C3" s="2197" t="s">
        <v>153</v>
      </c>
      <c r="D3" s="2198" t="s">
        <v>51</v>
      </c>
      <c r="E3" s="2199" t="s">
        <v>52</v>
      </c>
      <c r="F3" s="2200" t="s">
        <v>154</v>
      </c>
      <c r="G3" s="2201" t="s">
        <v>155</v>
      </c>
      <c r="H3" s="2202" t="s">
        <v>156</v>
      </c>
      <c r="I3" s="2203" t="s">
        <v>157</v>
      </c>
    </row>
    <row r="4" ht="27" customHeight="1">
      <c r="A4" s="2204" t="s">
        <v>205</v>
      </c>
      <c r="B4" s="2205"/>
      <c r="C4" s="2206" t="s">
        <v>159</v>
      </c>
      <c r="D4" s="2207" t="s">
        <v>159</v>
      </c>
      <c r="E4" s="2208" t="s">
        <v>159</v>
      </c>
      <c r="F4" s="2209" t="s">
        <v>159</v>
      </c>
      <c r="G4" s="2210" t="s">
        <v>159</v>
      </c>
      <c r="H4" s="2211" t="s">
        <v>159</v>
      </c>
      <c r="I4" s="2212" t="s">
        <v>159</v>
      </c>
    </row>
    <row r="5" ht="27" customHeight="1">
      <c r="A5" s="2213" t="s">
        <v>206</v>
      </c>
      <c r="B5" s="2214"/>
      <c r="C5" s="2215" t="s">
        <v>161</v>
      </c>
      <c r="D5" s="2216">
        <v>366961</v>
      </c>
      <c r="E5" s="2216">
        <v>366961</v>
      </c>
      <c r="F5" s="2216">
        <f>F6+F7</f>
        <v>360305</v>
      </c>
      <c r="G5" s="2216">
        <v>368850</v>
      </c>
      <c r="H5" s="979">
        <f>IF(E5=0,0,F5/E5)</f>
        <v>0.981861832728819</v>
      </c>
      <c r="I5" s="979">
        <f>IF(G5=0,1,IF(G5=0,0,(F5-G5)/ABS(G5)))</f>
        <v>-0.023166598888437</v>
      </c>
    </row>
    <row r="6" ht="27" customHeight="1">
      <c r="A6" s="2217" t="s">
        <v>207</v>
      </c>
      <c r="B6" s="2218"/>
      <c r="C6" s="2219" t="s">
        <v>161</v>
      </c>
      <c r="D6" s="2216">
        <v>242351</v>
      </c>
      <c r="E6" s="2216">
        <v>242351</v>
      </c>
      <c r="F6" s="2220">
        <v>236676</v>
      </c>
      <c r="G6" s="2216">
        <v>248344</v>
      </c>
      <c r="H6" s="979">
        <f>IF(E6=0,0,F6/E6)</f>
        <v>0.976583550305136</v>
      </c>
      <c r="I6" s="979">
        <f>IF(G6=0,1,IF(G6=0,0,(F6-G6)/ABS(G6)))</f>
        <v>-0.0469832168282705</v>
      </c>
    </row>
    <row r="7" ht="27" customHeight="1">
      <c r="A7" s="2221" t="s">
        <v>208</v>
      </c>
      <c r="B7" s="2222"/>
      <c r="C7" s="2223" t="s">
        <v>161</v>
      </c>
      <c r="D7" s="2216">
        <v>124610</v>
      </c>
      <c r="E7" s="2216">
        <v>124610</v>
      </c>
      <c r="F7" s="2224">
        <v>123629</v>
      </c>
      <c r="G7" s="2216">
        <v>120506</v>
      </c>
      <c r="H7" s="979">
        <f>IF(E7=0,0,F7/E7)</f>
        <v>0.992127437605329</v>
      </c>
      <c r="I7" s="979">
        <f>IF(G7=0,1,IF(G7=0,0,(F7-G7)/ABS(G7)))</f>
        <v>0.0259157220387367</v>
      </c>
    </row>
    <row r="8" ht="27" customHeight="1">
      <c r="A8" s="2225" t="s">
        <v>209</v>
      </c>
      <c r="B8" s="2226"/>
      <c r="C8" s="2227" t="s">
        <v>161</v>
      </c>
      <c r="D8" s="2216">
        <v>242351</v>
      </c>
      <c r="E8" s="2216">
        <v>242351</v>
      </c>
      <c r="F8" s="2228">
        <v>234489</v>
      </c>
      <c r="G8" s="2216">
        <v>239488</v>
      </c>
      <c r="H8" s="979">
        <f>IF(E8=0,0,F8/E8)</f>
        <v>0.967559448898498</v>
      </c>
      <c r="I8" s="979">
        <f>IF(G8=0,1,IF(G8=0,0,(F8-G8)/ABS(G8)))</f>
        <v>-0.0208736972207376</v>
      </c>
    </row>
    <row r="9" ht="27" customHeight="1">
      <c r="A9" s="2229" t="s">
        <v>210</v>
      </c>
      <c r="B9" s="2230"/>
      <c r="C9" s="2231" t="s">
        <v>159</v>
      </c>
      <c r="D9" s="2232" t="s">
        <v>159</v>
      </c>
      <c r="E9" s="2233" t="s">
        <v>159</v>
      </c>
      <c r="F9" s="2234" t="s">
        <v>159</v>
      </c>
      <c r="G9" s="2235" t="s">
        <v>159</v>
      </c>
      <c r="H9" s="2236" t="s">
        <v>159</v>
      </c>
      <c r="I9" s="2237" t="s">
        <v>159</v>
      </c>
    </row>
    <row r="10" ht="27" customHeight="1">
      <c r="A10" s="2238" t="s">
        <v>211</v>
      </c>
      <c r="B10" s="2239"/>
      <c r="C10" s="2240" t="s">
        <v>80</v>
      </c>
      <c r="D10" s="1088">
        <v>17534059613.21</v>
      </c>
      <c r="E10" s="1088">
        <v>17534059613.21</v>
      </c>
      <c r="F10" s="2241">
        <v>4098240000</v>
      </c>
      <c r="G10" s="978">
        <v>3639910000</v>
      </c>
      <c r="H10" s="979">
        <f>IF(E10=0,0,F10/E10)</f>
        <v>0.233730242191741</v>
      </c>
      <c r="I10" s="979">
        <f>IF(G10=0,1,IF(G10=0,0,(F10-G10)/ABS(G10)))</f>
        <v>0.125917948520705</v>
      </c>
    </row>
    <row r="11" ht="27" customHeight="1">
      <c r="A11" s="2242" t="s">
        <v>212</v>
      </c>
      <c r="B11" s="2243"/>
      <c r="C11" s="2244" t="s">
        <v>80</v>
      </c>
      <c r="D11" s="1088">
        <v>17534059614.66</v>
      </c>
      <c r="E11" s="1088">
        <v>17534059614.66</v>
      </c>
      <c r="F11" s="2245">
        <v>4391190000</v>
      </c>
      <c r="G11" s="978">
        <v>3624440000</v>
      </c>
      <c r="H11" s="979">
        <f>IF(E11=0,0,F11/E11)</f>
        <v>0.250437725005143</v>
      </c>
      <c r="I11" s="979">
        <f>IF(G11=0,1,IF(G11=0,0,(F11-G11)/ABS(G11)))</f>
        <v>0.211549922194877</v>
      </c>
    </row>
    <row r="12" ht="27" customHeight="1">
      <c r="A12" s="2246" t="s">
        <v>213</v>
      </c>
      <c r="B12" s="2247"/>
      <c r="C12" s="2248" t="s">
        <v>175</v>
      </c>
      <c r="D12" s="1088">
        <v>10</v>
      </c>
      <c r="E12" s="1088">
        <v>10</v>
      </c>
      <c r="F12" s="2249">
        <f>IF(F11=0,0,(F15+F19)/F11*100)</f>
        <v>8.29195736281054</v>
      </c>
      <c r="G12" s="2250" t="s">
        <v>159</v>
      </c>
      <c r="H12" s="979">
        <f>IF(E12=0,0,F12/E12)</f>
        <v>0.829195736281054</v>
      </c>
      <c r="I12" s="2251" t="s">
        <v>159</v>
      </c>
    </row>
    <row r="13" ht="27" customHeight="1">
      <c r="A13" s="2252" t="s">
        <v>214</v>
      </c>
      <c r="B13" s="2253"/>
      <c r="C13" s="2254" t="s">
        <v>177</v>
      </c>
      <c r="D13" s="2255">
        <v>72349.85</v>
      </c>
      <c r="E13" s="2255">
        <v>72349.85</v>
      </c>
      <c r="F13" s="2256">
        <f>IF(F8=0,0,F11/F8)</f>
        <v>18726.6353645587</v>
      </c>
      <c r="G13" s="2257" t="s">
        <v>159</v>
      </c>
      <c r="H13" s="979">
        <f>IF(E13=0,0,F13/E13)</f>
        <v>0.25883447394236</v>
      </c>
      <c r="I13" s="2258" t="s">
        <v>159</v>
      </c>
    </row>
    <row r="14" ht="27" customHeight="1">
      <c r="A14" s="2259" t="s">
        <v>215</v>
      </c>
      <c r="B14" s="2260"/>
      <c r="C14" s="2261" t="s">
        <v>159</v>
      </c>
      <c r="D14" s="2262" t="s">
        <v>159</v>
      </c>
      <c r="E14" s="2263" t="s">
        <v>159</v>
      </c>
      <c r="F14" s="2264" t="s">
        <v>159</v>
      </c>
      <c r="G14" s="2265" t="s">
        <v>159</v>
      </c>
      <c r="H14" s="2266" t="s">
        <v>159</v>
      </c>
      <c r="I14" s="2267" t="s">
        <v>159</v>
      </c>
    </row>
    <row r="15" ht="27" customHeight="1">
      <c r="A15" s="2268" t="s">
        <v>216</v>
      </c>
      <c r="B15" s="2269"/>
      <c r="C15" s="2270" t="s">
        <v>80</v>
      </c>
      <c r="D15" s="2255">
        <v>1753405961.35</v>
      </c>
      <c r="E15" s="2255">
        <v>1753405961.35</v>
      </c>
      <c r="F15" s="2271">
        <v>364115602.52</v>
      </c>
      <c r="G15" s="2272" t="s">
        <v>159</v>
      </c>
      <c r="H15" s="979">
        <f>IF(E15=0,0,F15/E15)</f>
        <v>0.20766189379193</v>
      </c>
      <c r="I15" s="2273" t="s">
        <v>159</v>
      </c>
    </row>
    <row r="16" ht="27" customHeight="1">
      <c r="A16" s="2274" t="s">
        <v>217</v>
      </c>
      <c r="B16" s="2275"/>
      <c r="C16" s="2276" t="s">
        <v>159</v>
      </c>
      <c r="D16" s="2277" t="s">
        <v>159</v>
      </c>
      <c r="E16" s="2278" t="s">
        <v>159</v>
      </c>
      <c r="F16" s="2279" t="s">
        <v>159</v>
      </c>
      <c r="G16" s="2280" t="s">
        <v>159</v>
      </c>
      <c r="H16" s="2281" t="s">
        <v>159</v>
      </c>
      <c r="I16" s="2282" t="s">
        <v>159</v>
      </c>
    </row>
    <row r="17" ht="27" customHeight="1">
      <c r="A17" s="2283" t="s">
        <v>218</v>
      </c>
      <c r="B17" s="2284"/>
      <c r="C17" s="2285" t="s">
        <v>80</v>
      </c>
      <c r="D17" s="2286">
        <v>0</v>
      </c>
      <c r="E17" s="2286">
        <v>0</v>
      </c>
      <c r="F17" s="2287">
        <v>0</v>
      </c>
      <c r="G17" s="2288" t="s">
        <v>159</v>
      </c>
      <c r="H17" s="979">
        <f>IF(E17=0,0,F17/E17)</f>
        <v>0</v>
      </c>
      <c r="I17" s="2289" t="s">
        <v>159</v>
      </c>
    </row>
    <row r="18" ht="27" customHeight="1">
      <c r="A18" s="2290" t="s">
        <v>219</v>
      </c>
      <c r="B18" s="2291"/>
      <c r="C18" s="2292" t="s">
        <v>80</v>
      </c>
      <c r="D18" s="2286">
        <v>0</v>
      </c>
      <c r="E18" s="2286">
        <v>0</v>
      </c>
      <c r="F18" s="2293">
        <v>0</v>
      </c>
      <c r="G18" s="978">
        <v>0</v>
      </c>
      <c r="H18" s="979">
        <f>IF(E18=0,0,F18/E18)</f>
        <v>0</v>
      </c>
      <c r="I18" s="979">
        <f>IF(G18=0,1,IF(G18=0,0,(F18-G18)/ABS(G18)))</f>
        <v>1</v>
      </c>
    </row>
    <row r="19" ht="27" customHeight="1">
      <c r="A19" s="2294" t="s">
        <v>220</v>
      </c>
      <c r="B19" s="2295"/>
      <c r="C19" s="2296" t="s">
        <v>80</v>
      </c>
      <c r="D19" s="2286">
        <v>0</v>
      </c>
      <c r="E19" s="2286">
        <v>0</v>
      </c>
      <c r="F19" s="2297">
        <v>0</v>
      </c>
      <c r="G19" s="2298" t="s">
        <v>159</v>
      </c>
      <c r="H19" s="979">
        <f>IF(E19=0,0,F19/E19)</f>
        <v>0</v>
      </c>
      <c r="I19" s="2299" t="s">
        <v>159</v>
      </c>
    </row>
    <row r="20" ht="27" customHeight="1">
      <c r="A20" s="2300" t="s">
        <v>221</v>
      </c>
      <c r="B20" s="2301"/>
      <c r="C20" s="2302" t="s">
        <v>80</v>
      </c>
      <c r="D20" s="2286">
        <v>0</v>
      </c>
      <c r="E20" s="2286">
        <v>0</v>
      </c>
      <c r="F20" s="2286">
        <f>F17-F18+F19</f>
        <v>0</v>
      </c>
      <c r="G20" s="2303" t="s">
        <v>159</v>
      </c>
      <c r="H20" s="979">
        <f>IF(E20=0,0,F20/E20)</f>
        <v>0</v>
      </c>
      <c r="I20" s="2304" t="s">
        <v>159</v>
      </c>
    </row>
    <row r="21" ht="27" customHeight="1">
      <c r="A21" s="2305" t="s">
        <v>222</v>
      </c>
      <c r="B21" s="2306"/>
      <c r="C21" s="2307" t="s">
        <v>80</v>
      </c>
      <c r="D21" s="1030">
        <v>0</v>
      </c>
      <c r="E21" s="1030">
        <v>0</v>
      </c>
      <c r="F21" s="2308">
        <v>0</v>
      </c>
      <c r="G21" s="978">
        <v>0</v>
      </c>
      <c r="H21" s="979">
        <f>IF(E21=0,0,F21/E21)</f>
        <v>0</v>
      </c>
      <c r="I21" s="979">
        <f>IF(G21=0,1,IF(G21=0,0,(F21-G21)/ABS(G21)))</f>
        <v>1</v>
      </c>
    </row>
    <row r="22" ht="27" customHeight="1">
      <c r="A22" s="2309" t="s">
        <v>223</v>
      </c>
      <c r="B22" s="2310"/>
      <c r="C22" s="2311" t="s">
        <v>80</v>
      </c>
      <c r="D22" s="1026">
        <v>0</v>
      </c>
      <c r="E22" s="1026">
        <v>0</v>
      </c>
      <c r="F22" s="2312">
        <v>0</v>
      </c>
      <c r="G22" s="1026">
        <v>0</v>
      </c>
      <c r="H22" s="2313">
        <f>IF(E22=0,0,F22/E22)</f>
        <v>0</v>
      </c>
      <c r="I22" s="2313">
        <f>IF(G22=0,1,IF(G22=0,0,(F22-G22)/ABS(G22)))</f>
        <v>1</v>
      </c>
    </row>
    <row r="23" ht="27" customHeight="1">
      <c r="A23" s="2314" t="s">
        <v>224</v>
      </c>
      <c r="B23" s="2315"/>
      <c r="C23" s="2316" t="s">
        <v>159</v>
      </c>
      <c r="D23" s="2317" t="s">
        <v>159</v>
      </c>
      <c r="E23" s="2318" t="s">
        <v>159</v>
      </c>
      <c r="F23" s="2319" t="s">
        <v>159</v>
      </c>
      <c r="G23" s="2320" t="s">
        <v>159</v>
      </c>
      <c r="H23" s="2321" t="s">
        <v>159</v>
      </c>
      <c r="I23" s="2322" t="s">
        <v>159</v>
      </c>
    </row>
    <row r="24" ht="27" customHeight="1">
      <c r="A24" s="2323" t="s">
        <v>225</v>
      </c>
      <c r="B24" s="2324"/>
      <c r="C24" s="2325" t="s">
        <v>161</v>
      </c>
      <c r="D24" s="2216">
        <v>0</v>
      </c>
      <c r="E24" s="2216">
        <v>0</v>
      </c>
      <c r="F24" s="2326">
        <v>0</v>
      </c>
      <c r="G24" s="978">
        <v>0</v>
      </c>
      <c r="H24" s="979">
        <f>IF(E24=0,0,F24/E24)</f>
        <v>0</v>
      </c>
      <c r="I24" s="979">
        <f>IF(G24=0,1,IF(G24=0,0,(F24-G24)/ABS(G24)))</f>
        <v>1</v>
      </c>
    </row>
    <row r="25" ht="27" customHeight="1">
      <c r="A25" s="2327" t="s">
        <v>226</v>
      </c>
      <c r="B25" s="2328"/>
      <c r="C25" s="2329" t="s">
        <v>227</v>
      </c>
      <c r="D25" s="978">
        <v>0</v>
      </c>
      <c r="E25" s="978">
        <v>0</v>
      </c>
      <c r="F25" s="978">
        <f>F26+F27</f>
        <v>800</v>
      </c>
      <c r="G25" s="978">
        <f>G26+G27</f>
        <v>0</v>
      </c>
      <c r="H25" s="979">
        <f>IF(E25=0,0,F25/E25)</f>
        <v>0</v>
      </c>
      <c r="I25" s="979">
        <f>IF(G25=0,1,IF(G25=0,0,(F25-G25)/ABS(G25)))</f>
        <v>1</v>
      </c>
    </row>
    <row r="26" ht="27" customHeight="1">
      <c r="A26" s="2330" t="s">
        <v>228</v>
      </c>
      <c r="B26" s="2331"/>
      <c r="C26" s="2332" t="s">
        <v>227</v>
      </c>
      <c r="D26" s="978">
        <v>0</v>
      </c>
      <c r="E26" s="978">
        <v>0</v>
      </c>
      <c r="F26" s="2333">
        <v>250</v>
      </c>
      <c r="G26" s="978">
        <v>0</v>
      </c>
      <c r="H26" s="979">
        <f>IF(E26=0,0,F26/E26)</f>
        <v>0</v>
      </c>
      <c r="I26" s="979">
        <f>IF(G26=0,1,IF(G26=0,0,(F26-G26)/ABS(G26)))</f>
        <v>1</v>
      </c>
    </row>
    <row r="27" ht="27" customHeight="1">
      <c r="A27" s="2334" t="s">
        <v>229</v>
      </c>
      <c r="B27" s="2335"/>
      <c r="C27" s="2336" t="s">
        <v>227</v>
      </c>
      <c r="D27" s="978">
        <v>0</v>
      </c>
      <c r="E27" s="978">
        <v>0</v>
      </c>
      <c r="F27" s="2337">
        <v>550</v>
      </c>
      <c r="G27" s="978">
        <v>0</v>
      </c>
      <c r="H27" s="979">
        <f>IF(E27=0,0,F27/E27)</f>
        <v>0</v>
      </c>
      <c r="I27" s="979">
        <f>IF(G27=0,1,IF(G27=0,0,(F27-G27)/ABS(G27)))</f>
        <v>1</v>
      </c>
    </row>
    <row r="28" ht="27" customHeight="1">
      <c r="A28" s="2338" t="s">
        <v>230</v>
      </c>
      <c r="B28" s="2339"/>
      <c r="C28" s="2340" t="s">
        <v>159</v>
      </c>
      <c r="D28" s="2341" t="s">
        <v>159</v>
      </c>
      <c r="E28" s="2342" t="s">
        <v>159</v>
      </c>
      <c r="F28" s="2343" t="s">
        <v>159</v>
      </c>
      <c r="G28" s="2344" t="s">
        <v>159</v>
      </c>
      <c r="H28" s="2345" t="s">
        <v>159</v>
      </c>
      <c r="I28" s="2346" t="s">
        <v>159</v>
      </c>
    </row>
    <row r="29" ht="27" customHeight="1">
      <c r="A29" s="2347" t="s">
        <v>231</v>
      </c>
      <c r="B29" s="2348"/>
      <c r="C29" s="2349" t="s">
        <v>161</v>
      </c>
      <c r="D29" s="2216">
        <v>2037140</v>
      </c>
      <c r="E29" s="2216">
        <v>2037140</v>
      </c>
      <c r="F29" s="2350">
        <v>2000336</v>
      </c>
      <c r="G29" s="978">
        <v>2043643</v>
      </c>
      <c r="H29" s="979">
        <f>IF(E29=0,0,F29/E29)</f>
        <v>0.981933494997889</v>
      </c>
      <c r="I29" s="979">
        <f>IF(G29=0,1,IF(G29=0,0,(F29-G29)/ABS(G29)))</f>
        <v>-0.0211910788723862</v>
      </c>
    </row>
    <row r="30" ht="27" customHeight="1">
      <c r="A30" s="2351" t="s">
        <v>232</v>
      </c>
      <c r="B30" s="2352"/>
      <c r="C30" s="2353" t="s">
        <v>233</v>
      </c>
      <c r="D30" s="978">
        <v>75</v>
      </c>
      <c r="E30" s="978">
        <v>75</v>
      </c>
      <c r="F30" s="978">
        <v>0</v>
      </c>
      <c r="G30" s="978">
        <v>59.97</v>
      </c>
      <c r="H30" s="979">
        <f>IF(E30=0,0,F30/E30)</f>
        <v>0</v>
      </c>
      <c r="I30" s="979">
        <f>IF(G30=0,1,IF(G30=0,0,(F30-G30)/ABS(G30)))</f>
        <v>-1</v>
      </c>
    </row>
    <row r="31" ht="27" customHeight="1">
      <c r="A31" s="2354"/>
      <c r="B31" s="2355"/>
      <c r="C31" s="2356"/>
      <c r="D31" s="2357"/>
      <c r="E31" s="2358"/>
      <c r="F31" s="2359"/>
      <c r="G31" s="2360"/>
      <c r="H31" s="2361"/>
      <c r="I31" s="2362" t="s">
        <v>234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" zoomScaleNormal="100" zoomScalePageLayoutView="60" workbookViewId="0">
      <pane xSplit="0.15" ySplit="0.2" topLeftCell="D5" activePane="bottomRight" state="frozen"/>
      <selection activeCell="A1" sqref="A1"/>
    </sheetView>
  </sheetViews>
  <sheetFormatPr defaultColWidth="8" defaultRowHeight="14.25"/>
  <cols>
    <col min="1" max="1" width="14.4823529411765" style="16"/>
    <col min="2" max="2" width="38.721568627451" style="16"/>
    <col min="3" max="3" width="8.45882352941176" style="16"/>
    <col min="4" max="4" width="21.5098039215686" style="16"/>
    <col min="5" max="5" width="23.5176470588235" style="16"/>
    <col min="6" max="6" width="23.0901960784314" style="16"/>
    <col min="7" max="7" width="23.6627450980392" style="16"/>
    <col min="8" max="8" width="16.921568627451" style="16"/>
    <col min="9" max="9" width="15.7725490196078" style="16"/>
  </cols>
  <sheetData>
    <row r="1" ht="39" customHeight="1">
      <c r="A1" s="2363" t="s">
        <v>0</v>
      </c>
      <c r="B1" s="2364"/>
      <c r="C1" s="2365" t="s">
        <v>235</v>
      </c>
      <c r="D1" s="2366"/>
      <c r="E1" s="2367"/>
      <c r="F1" s="2368"/>
      <c r="G1" s="2369"/>
      <c r="H1" s="2370"/>
      <c r="I1" s="2371"/>
    </row>
    <row r="2" ht="24" customHeight="1">
      <c r="A2" s="2372" t="s">
        <v>150</v>
      </c>
      <c r="B2" s="2373" t="s">
        <v>48</v>
      </c>
      <c r="C2" s="2374"/>
      <c r="D2" s="2375"/>
      <c r="E2" s="2376"/>
      <c r="F2" s="2377"/>
      <c r="G2" s="2378"/>
      <c r="H2" s="2379" t="s">
        <v>236</v>
      </c>
      <c r="I2" s="2380"/>
    </row>
    <row r="3" ht="41.25" customHeight="1">
      <c r="A3" s="2381" t="s">
        <v>237</v>
      </c>
      <c r="B3" s="2382"/>
      <c r="C3" s="2383" t="s">
        <v>153</v>
      </c>
      <c r="D3" s="2384" t="s">
        <v>51</v>
      </c>
      <c r="E3" s="2385" t="s">
        <v>52</v>
      </c>
      <c r="F3" s="2386" t="s">
        <v>154</v>
      </c>
      <c r="G3" s="2387" t="s">
        <v>155</v>
      </c>
      <c r="H3" s="2388" t="s">
        <v>156</v>
      </c>
      <c r="I3" s="2389" t="s">
        <v>238</v>
      </c>
    </row>
    <row r="4" ht="27" customHeight="1">
      <c r="A4" s="2390" t="s">
        <v>239</v>
      </c>
      <c r="B4" s="2391"/>
      <c r="C4" s="2392" t="s">
        <v>159</v>
      </c>
      <c r="D4" s="2393" t="s">
        <v>159</v>
      </c>
      <c r="E4" s="2394" t="s">
        <v>159</v>
      </c>
      <c r="F4" s="2395" t="s">
        <v>159</v>
      </c>
      <c r="G4" s="2396" t="s">
        <v>159</v>
      </c>
      <c r="H4" s="2397" t="s">
        <v>159</v>
      </c>
      <c r="I4" s="2398" t="s">
        <v>159</v>
      </c>
    </row>
    <row r="5" ht="27" customHeight="1">
      <c r="A5" s="2399" t="s">
        <v>206</v>
      </c>
      <c r="B5" s="2400"/>
      <c r="C5" s="2401" t="s">
        <v>161</v>
      </c>
      <c r="D5" s="2216">
        <v>399450</v>
      </c>
      <c r="E5" s="2216">
        <v>399450</v>
      </c>
      <c r="F5" s="2402">
        <v>401524</v>
      </c>
      <c r="G5" s="978">
        <v>377410</v>
      </c>
      <c r="H5" s="979">
        <f>IF(E5=0,0,F5/E5)</f>
        <v>1.00519213919139</v>
      </c>
      <c r="I5" s="979">
        <f>IF(G5=0,1,IF(G5=0,0,(F5-G5)/ABS(G5)))</f>
        <v>0.0638933785538274</v>
      </c>
    </row>
    <row r="6" ht="27" customHeight="1">
      <c r="A6" s="2403" t="s">
        <v>240</v>
      </c>
      <c r="B6" s="2404"/>
      <c r="C6" s="2405" t="s">
        <v>161</v>
      </c>
      <c r="D6" s="2216">
        <v>350300</v>
      </c>
      <c r="E6" s="2216">
        <v>350300</v>
      </c>
      <c r="F6" s="2406">
        <v>355832</v>
      </c>
      <c r="G6" s="2407" t="s">
        <v>159</v>
      </c>
      <c r="H6" s="979">
        <f>IF(E6=0,0,F6/E6)</f>
        <v>1.01579217813303</v>
      </c>
      <c r="I6" s="2408" t="s">
        <v>159</v>
      </c>
    </row>
    <row r="7" ht="27" customHeight="1">
      <c r="A7" s="2409" t="s">
        <v>210</v>
      </c>
      <c r="B7" s="2410"/>
      <c r="C7" s="2411" t="s">
        <v>159</v>
      </c>
      <c r="D7" s="2412" t="s">
        <v>159</v>
      </c>
      <c r="E7" s="2413" t="s">
        <v>159</v>
      </c>
      <c r="F7" s="2414" t="s">
        <v>159</v>
      </c>
      <c r="G7" s="2415" t="s">
        <v>159</v>
      </c>
      <c r="H7" s="2416" t="s">
        <v>159</v>
      </c>
      <c r="I7" s="2417" t="s">
        <v>159</v>
      </c>
    </row>
    <row r="8" ht="27" customHeight="1">
      <c r="A8" s="2418" t="s">
        <v>211</v>
      </c>
      <c r="B8" s="2419"/>
      <c r="C8" s="2420" t="s">
        <v>80</v>
      </c>
      <c r="D8" s="978">
        <v>20851378113.45</v>
      </c>
      <c r="E8" s="978">
        <v>20851378113.45</v>
      </c>
      <c r="F8" s="2421">
        <v>5468194300</v>
      </c>
      <c r="G8" s="978">
        <v>5164581983.98</v>
      </c>
      <c r="H8" s="979">
        <f>IF(E8=0,0,F8/E8)</f>
        <v>0.262246182014837</v>
      </c>
      <c r="I8" s="979">
        <f>IF(G8=0,1,IF(G8=0,0,(F8-G8)/ABS(G8)))</f>
        <v>0.0587873940159677</v>
      </c>
    </row>
    <row r="9" ht="27" customHeight="1">
      <c r="A9" s="2422" t="s">
        <v>212</v>
      </c>
      <c r="B9" s="2423"/>
      <c r="C9" s="2424" t="s">
        <v>80</v>
      </c>
      <c r="D9" s="978">
        <v>20851378113.45</v>
      </c>
      <c r="E9" s="978">
        <v>20851378113.45</v>
      </c>
      <c r="F9" s="2425">
        <v>5198735300</v>
      </c>
      <c r="G9" s="978">
        <v>5053154900</v>
      </c>
      <c r="H9" s="979">
        <f>IF(E9=0,0,F9/E9)</f>
        <v>0.249323343124578</v>
      </c>
      <c r="I9" s="979">
        <f>IF(G9=0,1,IF(G9=0,0,(F9-G9)/ABS(G9)))</f>
        <v>0.028809803554607</v>
      </c>
    </row>
    <row r="10" ht="27" customHeight="1">
      <c r="A10" s="2426" t="s">
        <v>241</v>
      </c>
      <c r="B10" s="2427"/>
      <c r="C10" s="2428" t="s">
        <v>175</v>
      </c>
      <c r="D10" s="978">
        <v>0.96</v>
      </c>
      <c r="E10" s="978">
        <v>0.96</v>
      </c>
      <c r="F10" s="978">
        <v>0.67</v>
      </c>
      <c r="G10" s="2429" t="s">
        <v>159</v>
      </c>
      <c r="H10" s="979">
        <f>IF(E10=0,0,F10/E10)</f>
        <v>0.697916666666667</v>
      </c>
      <c r="I10" s="2430" t="s">
        <v>159</v>
      </c>
    </row>
    <row r="11" ht="27" customHeight="1">
      <c r="A11" s="2431" t="s">
        <v>242</v>
      </c>
      <c r="B11" s="2432"/>
      <c r="C11" s="2433" t="s">
        <v>177</v>
      </c>
      <c r="D11" s="1026">
        <v>59524.35</v>
      </c>
      <c r="E11" s="1026">
        <v>59524.35</v>
      </c>
      <c r="F11" s="1026">
        <f>IF(F6=0,0,F9/F6)</f>
        <v>14610.0836911801</v>
      </c>
      <c r="G11" s="2434" t="s">
        <v>159</v>
      </c>
      <c r="H11" s="979">
        <f>IF(E11=0,0,F11/E11)</f>
        <v>0.245447177351455</v>
      </c>
      <c r="I11" s="2435" t="s">
        <v>159</v>
      </c>
    </row>
    <row r="12" ht="27" customHeight="1">
      <c r="A12" s="2436" t="s">
        <v>243</v>
      </c>
      <c r="B12" s="2437"/>
      <c r="C12" s="2438" t="s">
        <v>161</v>
      </c>
      <c r="D12" s="2439">
        <v>8396</v>
      </c>
      <c r="E12" s="2439">
        <v>8396</v>
      </c>
      <c r="F12" s="2440">
        <v>6008</v>
      </c>
      <c r="G12" s="1030">
        <v>6084</v>
      </c>
      <c r="H12" s="979">
        <f>IF(E12=0,0,F12/E12)</f>
        <v>0.715578847070033</v>
      </c>
      <c r="I12" s="979">
        <f>IF(G12=0,1,IF(G12=0,0,(F12-G12)/ABS(G12)))</f>
        <v>-0.012491781722551</v>
      </c>
    </row>
    <row r="13" ht="27" customHeight="1">
      <c r="A13" s="2441" t="s">
        <v>244</v>
      </c>
      <c r="B13" s="2442"/>
      <c r="C13" s="2443" t="s">
        <v>245</v>
      </c>
      <c r="D13" s="2216">
        <v>103400</v>
      </c>
      <c r="E13" s="2216">
        <v>103400</v>
      </c>
      <c r="F13" s="2444">
        <v>18020</v>
      </c>
      <c r="G13" s="978">
        <v>18282</v>
      </c>
      <c r="H13" s="979">
        <f>IF(E13=0,0,F13/E13)</f>
        <v>0.174274661508704</v>
      </c>
      <c r="I13" s="979">
        <f>IF(G13=0,1,IF(G13=0,0,(F13-G13)/ABS(G13)))</f>
        <v>-0.0143310359916858</v>
      </c>
    </row>
    <row r="14" ht="37.5" customHeight="1">
      <c r="A14" s="2445" t="s">
        <v>246</v>
      </c>
      <c r="B14" s="2446"/>
      <c r="C14" s="2447" t="s">
        <v>161</v>
      </c>
      <c r="D14" s="2216">
        <v>40000</v>
      </c>
      <c r="E14" s="2216">
        <v>40000</v>
      </c>
      <c r="F14" s="2448">
        <v>183709</v>
      </c>
      <c r="G14" s="978">
        <v>0</v>
      </c>
      <c r="H14" s="979">
        <f>IF(E14=0,0,F14/E14)</f>
        <v>4.592725</v>
      </c>
      <c r="I14" s="979">
        <f>IF(G14=0,1,IF(G14=0,0,(F14-G14)/ABS(G14)))</f>
        <v>1</v>
      </c>
    </row>
    <row r="15" ht="27" customHeight="1">
      <c r="A15" s="2449" t="s">
        <v>247</v>
      </c>
      <c r="B15" s="2450"/>
      <c r="C15" s="2451" t="s">
        <v>161</v>
      </c>
      <c r="D15" s="978">
        <v>3194</v>
      </c>
      <c r="E15" s="978">
        <v>3194</v>
      </c>
      <c r="F15" s="2452">
        <v>1585</v>
      </c>
      <c r="G15" s="2216">
        <v>514</v>
      </c>
      <c r="H15" s="979">
        <f>IF(E15=0,0,F15/E15)</f>
        <v>0.496242955541641</v>
      </c>
      <c r="I15" s="979">
        <f>IF(G15=0,1,IF(G15=0,0,(F15-G15)/ABS(G15)))</f>
        <v>2.08365758754864</v>
      </c>
    </row>
    <row r="16" ht="27" customHeight="1">
      <c r="A16" s="2453" t="s">
        <v>248</v>
      </c>
      <c r="B16" s="2454"/>
      <c r="C16" s="2455" t="s">
        <v>159</v>
      </c>
      <c r="D16" s="2456" t="s">
        <v>159</v>
      </c>
      <c r="E16" s="2457" t="s">
        <v>159</v>
      </c>
      <c r="F16" s="2458" t="s">
        <v>159</v>
      </c>
      <c r="G16" s="2459" t="s">
        <v>159</v>
      </c>
      <c r="H16" s="2460" t="s">
        <v>159</v>
      </c>
      <c r="I16" s="2461" t="s">
        <v>159</v>
      </c>
    </row>
    <row r="17" ht="27" customHeight="1">
      <c r="A17" s="2462" t="s">
        <v>206</v>
      </c>
      <c r="B17" s="2463"/>
      <c r="C17" s="2464" t="s">
        <v>161</v>
      </c>
      <c r="D17" s="2216">
        <v>512042</v>
      </c>
      <c r="E17" s="2216">
        <v>512042</v>
      </c>
      <c r="F17" s="2465">
        <v>523546</v>
      </c>
      <c r="G17" s="978">
        <v>488975</v>
      </c>
      <c r="H17" s="979">
        <f>IF(E17=0,0,F17/E17)</f>
        <v>1.02246690701153</v>
      </c>
      <c r="I17" s="979">
        <f>IF(G17=0,1,IF(G17=0,0,(F17-G17)/ABS(G17)))</f>
        <v>0.0707009560815993</v>
      </c>
    </row>
    <row r="18" ht="27" customHeight="1">
      <c r="A18" s="2466" t="s">
        <v>209</v>
      </c>
      <c r="B18" s="2467"/>
      <c r="C18" s="2468" t="s">
        <v>161</v>
      </c>
      <c r="D18" s="2216">
        <v>498206</v>
      </c>
      <c r="E18" s="2216">
        <v>498206</v>
      </c>
      <c r="F18" s="2469">
        <v>476686</v>
      </c>
      <c r="G18" s="2470" t="s">
        <v>159</v>
      </c>
      <c r="H18" s="979">
        <f>IF(E18=0,0,F18/E18)</f>
        <v>0.956805016398839</v>
      </c>
      <c r="I18" s="2471" t="s">
        <v>159</v>
      </c>
    </row>
    <row r="19" ht="27" customHeight="1">
      <c r="A19" s="2472" t="s">
        <v>210</v>
      </c>
      <c r="B19" s="2473"/>
      <c r="C19" s="2474" t="s">
        <v>80</v>
      </c>
      <c r="D19" s="978">
        <v>29108761674.96</v>
      </c>
      <c r="E19" s="978">
        <v>29108761674.96</v>
      </c>
      <c r="F19" s="2475">
        <v>6690073000</v>
      </c>
      <c r="G19" s="978">
        <v>6360477000</v>
      </c>
      <c r="H19" s="979">
        <f>IF(E19=0,0,F19/E19)</f>
        <v>0.229830216575477</v>
      </c>
      <c r="I19" s="979">
        <f>IF(G19=0,1,IF(G19=0,0,(F19-G19)/ABS(G19)))</f>
        <v>0.0518193839864526</v>
      </c>
    </row>
    <row r="20" ht="27" customHeight="1">
      <c r="A20" s="2476" t="s">
        <v>213</v>
      </c>
      <c r="B20" s="2477"/>
      <c r="C20" s="2478" t="s">
        <v>175</v>
      </c>
      <c r="D20" s="978">
        <v>0.94</v>
      </c>
      <c r="E20" s="978">
        <v>0.94</v>
      </c>
      <c r="F20" s="978">
        <f>IF(F19=0,0,F23/F19*100)</f>
        <v>0.599853639863123</v>
      </c>
      <c r="G20" s="2479" t="s">
        <v>159</v>
      </c>
      <c r="H20" s="979">
        <f>IF(E20=0,0,F20/E20)</f>
        <v>0.638142170067152</v>
      </c>
      <c r="I20" s="2480" t="s">
        <v>159</v>
      </c>
    </row>
    <row r="21" ht="27" customHeight="1">
      <c r="A21" s="2481" t="s">
        <v>214</v>
      </c>
      <c r="B21" s="2482"/>
      <c r="C21" s="2483" t="s">
        <v>177</v>
      </c>
      <c r="D21" s="978">
        <v>58427.16</v>
      </c>
      <c r="E21" s="978">
        <v>58427.16</v>
      </c>
      <c r="F21" s="978">
        <f>IF(F18=0,0,F19/F18)</f>
        <v>14034.5489483643</v>
      </c>
      <c r="G21" s="2484" t="s">
        <v>159</v>
      </c>
      <c r="H21" s="979">
        <f>IF(E21=0,0,F21/E21)</f>
        <v>0.240205906779729</v>
      </c>
      <c r="I21" s="2485" t="s">
        <v>159</v>
      </c>
    </row>
    <row r="22" ht="27" customHeight="1">
      <c r="A22" s="2486" t="s">
        <v>249</v>
      </c>
      <c r="B22" s="2487"/>
      <c r="C22" s="2488" t="s">
        <v>80</v>
      </c>
      <c r="D22" s="978">
        <v>273767904</v>
      </c>
      <c r="E22" s="978">
        <v>273767904</v>
      </c>
      <c r="F22" s="2489">
        <v>40130646.4</v>
      </c>
      <c r="G22" s="2490" t="s">
        <v>159</v>
      </c>
      <c r="H22" s="979">
        <f>IF(E22=0,0,F22/E22)</f>
        <v>0.146586381433523</v>
      </c>
      <c r="I22" s="2491" t="s">
        <v>159</v>
      </c>
    </row>
    <row r="23" ht="27" customHeight="1">
      <c r="A23" s="2492" t="s">
        <v>250</v>
      </c>
      <c r="B23" s="2493"/>
      <c r="C23" s="2494" t="s">
        <v>80</v>
      </c>
      <c r="D23" s="978">
        <v>273767904</v>
      </c>
      <c r="E23" s="978">
        <v>273767904</v>
      </c>
      <c r="F23" s="2495">
        <v>40130646.4</v>
      </c>
      <c r="G23" s="2496" t="s">
        <v>159</v>
      </c>
      <c r="H23" s="979">
        <f>IF(E23=0,0,F23/E23)</f>
        <v>0.146586381433523</v>
      </c>
      <c r="I23" s="2497" t="s">
        <v>159</v>
      </c>
    </row>
    <row r="24" ht="27" customHeight="1">
      <c r="A24" s="2498" t="s">
        <v>251</v>
      </c>
      <c r="B24" s="2499"/>
      <c r="C24" s="2500" t="s">
        <v>161</v>
      </c>
      <c r="D24" s="2216">
        <v>7000</v>
      </c>
      <c r="E24" s="2216">
        <v>7000</v>
      </c>
      <c r="F24" s="2501">
        <v>1845</v>
      </c>
      <c r="G24" s="978">
        <v>2693</v>
      </c>
      <c r="H24" s="2313">
        <f>IF(E24=0,0,F24/E24)</f>
        <v>0.263571428571429</v>
      </c>
      <c r="I24" s="2313">
        <f>IF(G24=0,1,IF(G24=0,0,(F24-G24)/ABS(G24)))</f>
        <v>-0.314890456739695</v>
      </c>
    </row>
    <row r="25" ht="27" customHeight="1">
      <c r="A25" s="2502"/>
      <c r="B25" s="2503"/>
      <c r="C25" s="2504"/>
      <c r="D25" s="2505"/>
      <c r="E25" s="2506"/>
      <c r="F25" s="2507"/>
      <c r="G25" s="2508"/>
      <c r="H25" s="2509"/>
      <c r="I25" s="2510" t="s">
        <v>252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预算执行封面</vt:lpstr>
      <vt:lpstr>编制单位封面</vt:lpstr>
      <vt:lpstr>编报说明</vt:lpstr>
      <vt:lpstr>总表</vt:lpstr>
      <vt:lpstr>企业职工基本养老保险基金收支预算执行</vt:lpstr>
      <vt:lpstr>城乡居民养老保险基金收支预算执行</vt:lpstr>
      <vt:lpstr>机关事业单位基本养老保险基金预算执行</vt:lpstr>
      <vt:lpstr>职工基本医疗保险基金收支预算执行</vt:lpstr>
      <vt:lpstr>城乡居民基本医疗保险基金预算执行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2020-12-16T10:05:48Z</dcterms:created>
  <dcterms:modified xsi:type="dcterms:W3CDTF">2020-12-16T02:05:48Z</dcterms:modified>
</cp:coreProperties>
</file>